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16800" windowHeight="10545"/>
  </bookViews>
  <sheets>
    <sheet name="ENERO" sheetId="1" r:id="rId1"/>
  </sheets>
  <definedNames>
    <definedName name="_xlnm._FilterDatabase" localSheetId="0" hidden="1">ENERO!$B$12:$D$172</definedName>
    <definedName name="_xlnm.Print_Area" localSheetId="0">ENERO!$B$1:$D$258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4" i="1" l="1"/>
  <c r="D213" i="1" s="1"/>
  <c r="D209" i="1"/>
  <c r="D206" i="1"/>
  <c r="D205" i="1" s="1"/>
  <c r="D195" i="1"/>
  <c r="D192" i="1"/>
  <c r="D191" i="1" s="1"/>
  <c r="D181" i="1"/>
  <c r="D178" i="1"/>
  <c r="D177" i="1" s="1"/>
  <c r="D169" i="1"/>
  <c r="D166" i="1"/>
  <c r="D163" i="1"/>
  <c r="D160" i="1"/>
  <c r="D155" i="1"/>
  <c r="D152" i="1"/>
  <c r="D150" i="1"/>
  <c r="D142" i="1"/>
  <c r="D91" i="1" s="1"/>
  <c r="D140" i="1"/>
  <c r="D136" i="1"/>
  <c r="D133" i="1"/>
  <c r="D130" i="1"/>
  <c r="D125" i="1"/>
  <c r="D121" i="1"/>
  <c r="D117" i="1"/>
  <c r="D111" i="1"/>
  <c r="D109" i="1"/>
  <c r="D103" i="1"/>
  <c r="D98" i="1"/>
  <c r="D94" i="1"/>
  <c r="D92" i="1" s="1"/>
  <c r="D89" i="1"/>
  <c r="D87" i="1"/>
  <c r="D82" i="1"/>
  <c r="D73" i="1"/>
  <c r="D70" i="1"/>
  <c r="D66" i="1"/>
  <c r="D63" i="1"/>
  <c r="D60" i="1"/>
  <c r="D57" i="1"/>
  <c r="D48" i="1"/>
  <c r="D43" i="1"/>
  <c r="D40" i="1"/>
  <c r="D38" i="1" s="1"/>
  <c r="D34" i="1"/>
  <c r="D33" i="1" s="1"/>
  <c r="D30" i="1"/>
  <c r="D29" i="1" s="1"/>
  <c r="D26" i="1"/>
  <c r="D23" i="1"/>
  <c r="D19" i="1"/>
  <c r="D17" i="1"/>
  <c r="D149" i="1" l="1"/>
  <c r="D176" i="1"/>
  <c r="D175" i="1" s="1"/>
  <c r="D174" i="1" s="1"/>
  <c r="D186" i="1" s="1"/>
  <c r="D135" i="1"/>
  <c r="D116" i="1"/>
  <c r="D154" i="1"/>
  <c r="D16" i="1"/>
  <c r="D15" i="1" s="1"/>
  <c r="D78" i="1"/>
  <c r="D47" i="1" s="1"/>
  <c r="D200" i="1"/>
  <c r="D190" i="1"/>
  <c r="D189" i="1" s="1"/>
  <c r="D188" i="1" s="1"/>
  <c r="D218" i="1"/>
  <c r="D204" i="1"/>
  <c r="D203" i="1" s="1"/>
  <c r="D202" i="1" s="1"/>
  <c r="D171" i="1" l="1"/>
  <c r="D14" i="1" l="1"/>
  <c r="D220" i="1" s="1"/>
  <c r="D13" i="1" l="1"/>
</calcChain>
</file>

<file path=xl/sharedStrings.xml><?xml version="1.0" encoding="utf-8"?>
<sst xmlns="http://schemas.openxmlformats.org/spreadsheetml/2006/main" count="359" uniqueCount="300">
  <si>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</si>
  <si>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</si>
  <si>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</si>
  <si>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</si>
  <si>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</si>
  <si>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</si>
  <si>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</si>
  <si>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</si>
  <si>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</si>
  <si>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</si>
  <si>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 Personal de Carácter Transitorio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</si>
  <si>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</si>
  <si>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</si>
  <si>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</si>
  <si>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</si>
  <si>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</si>
  <si>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</si>
  <si>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</si>
  <si>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</si>
  <si>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</si>
  <si>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</si>
  <si>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</si>
  <si>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</si>
  <si>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</si>
  <si>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</si>
  <si>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</si>
  <si>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</si>
  <si>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</si>
  <si>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</si>
  <si>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</si>
  <si>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</si>
  <si>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</si>
  <si>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</si>
  <si>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</si>
  <si>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</si>
  <si>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</si>
  <si>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</si>
  <si>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</si>
  <si>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</si>
  <si>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</si>
  <si>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</si>
  <si>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</si>
  <si>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</si>
  <si>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</si>
  <si>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</si>
  <si>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</si>
  <si>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</si>
  <si>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</si>
  <si>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</si>
  <si>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</si>
  <si>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</si>
  <si>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</si>
  <si>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</si>
  <si>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</si>
  <si>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</si>
  <si>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</si>
  <si>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</si>
  <si>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</si>
  <si>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</si>
  <si>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</si>
  <si>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</si>
  <si>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</si>
  <si>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</si>
  <si>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</si>
  <si>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</si>
  <si>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</si>
  <si>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</si>
  <si>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</si>
  <si>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</si>
  <si>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</si>
  <si>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</si>
  <si>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</si>
  <si>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</si>
  <si>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</si>
  <si>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</si>
  <si>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</si>
  <si>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</si>
  <si>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</si>
  <si>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</si>
  <si>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</si>
  <si>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</si>
  <si>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</si>
  <si>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</si>
  <si>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</si>
  <si>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</si>
  <si>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</si>
  <si>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</si>
  <si>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</si>
  <si>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</si>
  <si>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</si>
  <si>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</si>
  <si>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 e Intelectuales, Industriales y Comerciales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</si>
  <si>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</si>
  <si>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</si>
  <si>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</si>
  <si>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</si>
  <si>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</si>
  <si>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</si>
  <si>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</si>
  <si>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</si>
  <si>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</si>
  <si>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</si>
  <si>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</si>
  <si>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</si>
  <si>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</si>
  <si>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</si>
  <si>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</si>
  <si>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</si>
  <si>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</si>
  <si>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</si>
  <si>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</si>
  <si>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</si>
  <si>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</si>
  <si>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</si>
  <si>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</si>
  <si>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</si>
  <si>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</si>
  <si>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</si>
  <si>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</si>
  <si>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</si>
  <si>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</si>
  <si>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</si>
  <si>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</si>
  <si>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</si>
  <si>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</si>
  <si>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</si>
  <si>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</si>
  <si>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</si>
  <si>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</si>
  <si>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</si>
  <si>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</si>
  <si>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</si>
  <si>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</si>
  <si>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</si>
  <si>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</si>
  <si>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</si>
  <si>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</si>
  <si>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</si>
  <si>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</si>
  <si>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</si>
  <si>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</si>
  <si>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</si>
  <si>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</si>
  <si>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</si>
  <si>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</si>
  <si>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</si>
  <si>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</si>
  <si>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</si>
  <si>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</si>
  <si>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</si>
  <si>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</si>
  <si>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</si>
  <si>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</si>
  <si>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</si>
  <si>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</si>
  <si>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</si>
  <si>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</si>
  <si>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</si>
  <si>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</si>
  <si>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</si>
  <si>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</si>
  <si>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</si>
  <si>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PRODUCTOS DE 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</si>
  <si>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</si>
  <si>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</si>
  <si>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</si>
  <si>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</si>
  <si>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</si>
  <si>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</si>
  <si>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</si>
  <si>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</si>
  <si>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PRODUCTOS DE MINERALES, METALICOS Y NO METALICOS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</si>
  <si>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</si>
  <si>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</si>
  <si>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</si>
  <si>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</si>
  <si>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</si>
  <si>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</si>
  <si>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</si>
  <si>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</si>
  <si>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</si>
  <si>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</si>
  <si>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</si>
  <si>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</si>
  <si>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</si>
  <si>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</si>
  <si>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</si>
  <si>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2.3.6.3.01</t>
  </si>
  <si>
    <t>Productos Ferrosos</t>
  </si>
  <si>
    <t>2.3.6.3.02</t>
  </si>
  <si>
    <t>Productos  No Ferrosos</t>
  </si>
  <si>
    <t>2.3.6.3.03</t>
  </si>
  <si>
    <t>Estructuras Metálicas Acabadas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</si>
  <si>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</si>
  <si>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</si>
  <si>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</si>
  <si>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</si>
  <si>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</si>
  <si>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</si>
  <si>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</si>
  <si>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</si>
  <si>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</si>
  <si>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</si>
  <si>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</si>
  <si>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</si>
  <si>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</si>
  <si>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</si>
  <si>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</si>
  <si>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</si>
  <si>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</si>
  <si>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</si>
  <si>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Insecticidas, Fumigantes y Otros</t>
  </si>
  <si>
    <t>PRODUCTOS Y UTILES VARIOS</t>
  </si>
  <si>
    <t>2.3.9.1.01</t>
  </si>
  <si>
    <t>Material para Limpieza</t>
  </si>
  <si>
    <t>2.3.9.2.01</t>
  </si>
  <si>
    <t xml:space="preserve">Útiles de Escritorio, Oficina e Informática </t>
  </si>
  <si>
    <t>2.3.9.3.01</t>
  </si>
  <si>
    <t>Útiles Menores Médico-Quirúrgicos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</si>
  <si>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</si>
  <si>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</si>
  <si>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</si>
  <si>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</si>
  <si>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</si>
  <si>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</si>
  <si>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</si>
  <si>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</si>
  <si>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</si>
  <si>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</si>
  <si>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</si>
  <si>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</si>
  <si>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</si>
  <si>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</si>
  <si>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</si>
  <si>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</si>
  <si>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Oficina y Estanteria</t>
  </si>
  <si>
    <t>2.6.1.3.01</t>
  </si>
  <si>
    <t>Equipo de Computación</t>
  </si>
  <si>
    <t>2.6.1.4.01</t>
  </si>
  <si>
    <t>Electrodomésticos</t>
  </si>
  <si>
    <t>2.6.1.9.01</t>
  </si>
  <si>
    <t xml:space="preserve">Otros Mobiliarios y Equipos no Identificados 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</si>
  <si>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</si>
  <si>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</si>
  <si>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</si>
  <si>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</si>
  <si>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</si>
  <si>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</si>
  <si>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</si>
  <si>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</si>
  <si>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</si>
  <si>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</si>
  <si>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</si>
  <si>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</si>
  <si>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</si>
  <si>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</si>
  <si>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</si>
  <si>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</si>
  <si>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</si>
  <si>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</si>
  <si>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</si>
  <si>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</si>
  <si>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</si>
  <si>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</si>
  <si>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</si>
  <si>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</si>
  <si>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</si>
  <si>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</si>
  <si>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</si>
  <si>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</si>
  <si>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</si>
  <si>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</si>
  <si>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</si>
  <si>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</si>
  <si>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</si>
  <si>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</si>
  <si>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</si>
  <si>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</si>
  <si>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</si>
  <si>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</si>
  <si>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</si>
  <si>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</si>
  <si>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</si>
  <si>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Encargada de Presupuesto</t>
  </si>
  <si>
    <t>Aprobado por:</t>
  </si>
  <si>
    <t>Lic. Jorge A. De Castro</t>
  </si>
  <si>
    <t>Encargado  Financiero</t>
  </si>
  <si>
    <t>Lic. Noé Vasquez Camilo</t>
  </si>
  <si>
    <t>Verificado por:</t>
  </si>
  <si>
    <t>2.3.7.2.05</t>
  </si>
  <si>
    <t xml:space="preserve">      Elaborado por:</t>
  </si>
  <si>
    <t xml:space="preserve">  </t>
  </si>
  <si>
    <t xml:space="preserve">   DIRECCIÓN FINANCIERA</t>
  </si>
  <si>
    <t xml:space="preserve">      Valores en RD$</t>
  </si>
  <si>
    <t>TRIBUNAL SUPERIOR ELECTORAL</t>
  </si>
  <si>
    <t>PRESUPUESTO  2022</t>
  </si>
  <si>
    <t>Director Administrativo financiero</t>
  </si>
  <si>
    <t>Lic. Deysis Esther Matos F.</t>
  </si>
  <si>
    <t>PRESUPUESTO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</si>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</sst>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3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/>
    </xf>
    <xf numFmtId="49" fontId="4" fillId="4" borderId="3" xfId="2" applyNumberFormat="1" applyFont="1" applyFill="1" applyBorder="1" applyAlignment="1">
      <alignment horizontal="center"/>
    </xf>
    <xf numFmtId="0" fontId="4" fillId="4" borderId="0" xfId="2" applyFont="1" applyFill="1" applyBorder="1" applyAlignment="1"/>
    <xf numFmtId="39" fontId="4" fillId="4" borderId="3" xfId="0" applyNumberFormat="1" applyFont="1" applyFill="1" applyBorder="1" applyAlignment="1">
      <alignment horizontal="right"/>
    </xf>
    <xf numFmtId="0" fontId="4" fillId="5" borderId="3" xfId="2" applyFont="1" applyFill="1" applyBorder="1" applyAlignment="1">
      <alignment horizontal="center"/>
    </xf>
    <xf numFmtId="0" fontId="4" fillId="5" borderId="0" xfId="2" applyFont="1" applyFill="1" applyBorder="1" applyAlignment="1">
      <alignment horizontal="left"/>
    </xf>
    <xf numFmtId="39" fontId="4" fillId="5" borderId="3" xfId="0" applyNumberFormat="1" applyFont="1" applyFill="1" applyBorder="1" applyAlignment="1">
      <alignment horizontal="right"/>
    </xf>
    <xf numFmtId="0" fontId="4" fillId="2" borderId="3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left"/>
    </xf>
    <xf numFmtId="39" fontId="4" fillId="2" borderId="3" xfId="0" applyNumberFormat="1" applyFont="1" applyFill="1" applyBorder="1" applyAlignment="1">
      <alignment horizontal="right"/>
    </xf>
    <xf numFmtId="0" fontId="4" fillId="0" borderId="3" xfId="2" applyFont="1" applyFill="1" applyBorder="1" applyAlignment="1">
      <alignment horizontal="center"/>
    </xf>
    <xf numFmtId="39" fontId="4" fillId="0" borderId="0" xfId="2" applyNumberFormat="1" applyFont="1" applyFill="1" applyBorder="1" applyAlignment="1">
      <alignment horizontal="left"/>
    </xf>
    <xf numFmtId="39" fontId="4" fillId="0" borderId="3" xfId="0" applyNumberFormat="1" applyFont="1" applyFill="1" applyBorder="1" applyAlignment="1">
      <alignment horizontal="right"/>
    </xf>
    <xf numFmtId="0" fontId="5" fillId="0" borderId="3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5" fillId="0" borderId="3" xfId="0" applyNumberFormat="1" applyFont="1" applyFill="1" applyBorder="1" applyAlignment="1">
      <alignment horizontal="right"/>
    </xf>
    <xf numFmtId="39" fontId="4" fillId="0" borderId="0" xfId="2" applyNumberFormat="1" applyFont="1" applyFill="1" applyBorder="1" applyAlignment="1">
      <alignment horizontal="left" wrapText="1"/>
    </xf>
    <xf numFmtId="39" fontId="5" fillId="0" borderId="0" xfId="2" applyNumberFormat="1" applyFont="1" applyFill="1" applyBorder="1" applyAlignment="1">
      <alignment horizontal="left" wrapText="1"/>
    </xf>
    <xf numFmtId="39" fontId="4" fillId="2" borderId="0" xfId="2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39" fontId="4" fillId="2" borderId="0" xfId="0" applyNumberFormat="1" applyFont="1" applyFill="1" applyBorder="1" applyAlignment="1"/>
    <xf numFmtId="0" fontId="4" fillId="0" borderId="3" xfId="0" applyFont="1" applyFill="1" applyBorder="1" applyAlignment="1">
      <alignment horizontal="center"/>
    </xf>
    <xf numFmtId="39" fontId="4" fillId="0" borderId="0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9" fontId="4" fillId="2" borderId="0" xfId="0" applyNumberFormat="1" applyFont="1" applyFill="1" applyBorder="1" applyAlignment="1">
      <alignment wrapText="1"/>
    </xf>
    <xf numFmtId="0" fontId="4" fillId="5" borderId="3" xfId="0" applyFont="1" applyFill="1" applyBorder="1" applyAlignment="1">
      <alignment horizontal="center"/>
    </xf>
    <xf numFmtId="39" fontId="4" fillId="5" borderId="0" xfId="0" applyNumberFormat="1" applyFont="1" applyFill="1" applyBorder="1" applyAlignment="1"/>
    <xf numFmtId="39" fontId="5" fillId="0" borderId="0" xfId="0" applyNumberFormat="1" applyFont="1" applyFill="1" applyBorder="1" applyAlignment="1">
      <alignment wrapText="1"/>
    </xf>
    <xf numFmtId="0" fontId="5" fillId="0" borderId="3" xfId="0" applyFont="1" applyBorder="1" applyAlignment="1">
      <alignment horizontal="center"/>
    </xf>
    <xf numFmtId="39" fontId="5" fillId="0" borderId="0" xfId="0" applyNumberFormat="1" applyFont="1" applyBorder="1" applyAlignment="1"/>
    <xf numFmtId="39" fontId="5" fillId="0" borderId="3" xfId="0" applyNumberFormat="1" applyFont="1" applyBorder="1" applyAlignment="1">
      <alignment horizontal="right"/>
    </xf>
    <xf numFmtId="39" fontId="5" fillId="0" borderId="0" xfId="0" applyNumberFormat="1" applyFont="1" applyBorder="1" applyAlignment="1">
      <alignment wrapText="1"/>
    </xf>
    <xf numFmtId="0" fontId="4" fillId="0" borderId="3" xfId="0" applyFont="1" applyBorder="1" applyAlignment="1">
      <alignment horizontal="center"/>
    </xf>
    <xf numFmtId="39" fontId="4" fillId="0" borderId="0" xfId="0" applyNumberFormat="1" applyFont="1" applyBorder="1" applyAlignment="1"/>
    <xf numFmtId="39" fontId="5" fillId="0" borderId="0" xfId="0" applyNumberFormat="1" applyFont="1" applyBorder="1" applyAlignment="1">
      <alignment horizontal="left"/>
    </xf>
    <xf numFmtId="39" fontId="4" fillId="0" borderId="0" xfId="0" applyNumberFormat="1" applyFont="1" applyBorder="1" applyAlignment="1">
      <alignment wrapText="1"/>
    </xf>
    <xf numFmtId="39" fontId="4" fillId="0" borderId="3" xfId="0" applyNumberFormat="1" applyFont="1" applyBorder="1" applyAlignment="1">
      <alignment horizontal="right"/>
    </xf>
    <xf numFmtId="39" fontId="5" fillId="0" borderId="3" xfId="0" applyNumberFormat="1" applyFont="1" applyFill="1" applyBorder="1" applyAlignment="1"/>
    <xf numFmtId="39" fontId="4" fillId="5" borderId="0" xfId="0" applyNumberFormat="1" applyFont="1" applyFill="1" applyBorder="1" applyAlignment="1">
      <alignment wrapText="1"/>
    </xf>
    <xf numFmtId="39" fontId="4" fillId="2" borderId="3" xfId="1" applyNumberFormat="1" applyFont="1" applyFill="1" applyBorder="1" applyAlignment="1">
      <alignment horizontal="right"/>
    </xf>
    <xf numFmtId="39" fontId="5" fillId="0" borderId="3" xfId="1" applyNumberFormat="1" applyFont="1" applyFill="1" applyBorder="1" applyAlignment="1">
      <alignment horizontal="right"/>
    </xf>
    <xf numFmtId="39" fontId="4" fillId="6" borderId="3" xfId="0" applyNumberFormat="1" applyFont="1" applyFill="1" applyBorder="1" applyAlignment="1">
      <alignment horizontal="right"/>
    </xf>
    <xf numFmtId="0" fontId="4" fillId="6" borderId="3" xfId="0" applyFont="1" applyFill="1" applyBorder="1" applyAlignment="1">
      <alignment horizontal="left"/>
    </xf>
    <xf numFmtId="0" fontId="2" fillId="0" borderId="0" xfId="0" applyFont="1" applyFill="1"/>
    <xf numFmtId="39" fontId="4" fillId="0" borderId="0" xfId="0" applyNumberFormat="1" applyFont="1" applyFill="1" applyBorder="1" applyAlignment="1">
      <alignment horizontal="center"/>
    </xf>
    <xf numFmtId="0" fontId="4" fillId="4" borderId="0" xfId="2" applyFont="1" applyFill="1" applyBorder="1" applyAlignment="1">
      <alignment horizontal="left" wrapText="1"/>
    </xf>
    <xf numFmtId="49" fontId="4" fillId="2" borderId="3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center"/>
    </xf>
    <xf numFmtId="39" fontId="4" fillId="6" borderId="0" xfId="0" applyNumberFormat="1" applyFont="1" applyFill="1" applyBorder="1" applyAlignment="1">
      <alignment horizontal="center"/>
    </xf>
    <xf numFmtId="43" fontId="2" fillId="0" borderId="0" xfId="1" applyFont="1" applyFill="1"/>
    <xf numFmtId="0" fontId="4" fillId="6" borderId="0" xfId="2" applyFont="1" applyFill="1" applyBorder="1" applyAlignment="1">
      <alignment horizontal="center" wrapText="1"/>
    </xf>
    <xf numFmtId="0" fontId="4" fillId="4" borderId="0" xfId="2" applyFont="1" applyFill="1" applyBorder="1" applyAlignment="1">
      <alignment wrapText="1"/>
    </xf>
    <xf numFmtId="49" fontId="4" fillId="7" borderId="3" xfId="2" applyNumberFormat="1" applyFont="1" applyFill="1" applyBorder="1" applyAlignment="1">
      <alignment horizontal="center"/>
    </xf>
    <xf numFmtId="0" fontId="4" fillId="7" borderId="0" xfId="2" applyFont="1" applyFill="1" applyBorder="1" applyAlignment="1">
      <alignment horizontal="left" wrapText="1"/>
    </xf>
    <xf numFmtId="39" fontId="4" fillId="7" borderId="3" xfId="0" applyNumberFormat="1" applyFont="1" applyFill="1" applyBorder="1" applyAlignment="1">
      <alignment horizontal="right"/>
    </xf>
    <xf numFmtId="39" fontId="4" fillId="0" borderId="0" xfId="0" applyNumberFormat="1" applyFont="1" applyFill="1" applyBorder="1" applyAlignment="1">
      <alignment wrapText="1"/>
    </xf>
    <xf numFmtId="39" fontId="4" fillId="0" borderId="3" xfId="1" applyNumberFormat="1" applyFont="1" applyFill="1" applyBorder="1" applyAlignment="1">
      <alignment horizontal="right"/>
    </xf>
    <xf numFmtId="49" fontId="4" fillId="6" borderId="3" xfId="2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0" fontId="5" fillId="3" borderId="0" xfId="0" applyFont="1" applyFill="1" applyBorder="1" applyAlignment="1"/>
    <xf numFmtId="0" fontId="4" fillId="3" borderId="4" xfId="0" applyFont="1" applyFill="1" applyBorder="1" applyAlignment="1">
      <alignment horizontal="left"/>
    </xf>
    <xf numFmtId="39" fontId="4" fillId="3" borderId="5" xfId="0" applyNumberFormat="1" applyFont="1" applyFill="1" applyBorder="1" applyAlignment="1">
      <alignment horizontal="center"/>
    </xf>
    <xf numFmtId="39" fontId="4" fillId="3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39" fontId="4" fillId="3" borderId="3" xfId="1" applyNumberFormat="1" applyFont="1" applyFill="1" applyBorder="1" applyAlignment="1">
      <alignment horizontal="right"/>
    </xf>
    <xf numFmtId="39" fontId="5" fillId="3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39" fontId="4" fillId="0" borderId="0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8" borderId="0" xfId="0" applyFont="1" applyFill="1" applyAlignment="1"/>
    <xf numFmtId="0" fontId="2" fillId="8" borderId="0" xfId="0" applyFont="1" applyFill="1" applyAlignment="1">
      <alignment horizontal="right"/>
    </xf>
    <xf numFmtId="4" fontId="2" fillId="0" borderId="0" xfId="0" applyNumberFormat="1" applyFont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39" fontId="4" fillId="6" borderId="3" xfId="0" applyNumberFormat="1" applyFont="1" applyFill="1" applyBorder="1" applyAlignment="1">
      <alignment horizontal="center" vertical="center"/>
    </xf>
    <xf numFmtId="39" fontId="4" fillId="6" borderId="3" xfId="0" applyNumberFormat="1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1631951</xdr:colOff>
      <xdr:row>0</xdr:row>
      <xdr:rowOff>0</xdr:rowOff>
    </xdr:from>
    <xdr:to>
      <xdr:col>2</xdr:col>
      <xdr:colOff>2740025</xdr:colOff>
      <xdr:row>5</xdr:row>
      <xdr:rowOff>82550</xdr:rowOff>
    </xdr:to>
    <xdr:pic>
      <xdr:nvPicPr>
        <xdr:cNvPr id="2" name="Imagen 1" descr="C:\Users\altagracia.santos.TSE\AppData\Local\Microsoft\Windows\Temporary Internet Files\Content.IE5\EFYKI96R\logo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026" y="0"/>
          <a:ext cx="1108074" cy="892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tabSelected="1" topLeftCell="A16" zoomScaleNormal="100" workbookViewId="0">
      <selection activeCell="C34" sqref="C34"/>
    </sheetView>
  </sheetViews>
  <sheetFormatPr baseColWidth="10" defaultColWidth="11.42578125" defaultRowHeight="12.75" x14ac:dyDescent="0.2"/>
  <cols>
    <col min="1" max="1" width="5.7109375" style="1" customWidth="1"/>
    <col min="2" max="2" width="14.7109375" style="1" customWidth="1"/>
    <col min="3" max="3" width="75.5703125" style="1" customWidth="1"/>
    <col min="4" max="4" width="21.42578125" style="2" customWidth="1"/>
    <col min="5" max="5" width="10.7109375" style="3" customWidth="1"/>
    <col min="6" max="6" width="18.85546875" style="3" customWidth="1"/>
    <col min="7" max="7" width="11.42578125" style="1"/>
    <col min="8" max="8" width="18.42578125" style="1" bestFit="1" customWidth="1"/>
    <col min="9" max="16384" width="11.42578125" style="1"/>
  </cols>
  <sheetData>
    <row r="1" spans="2:8" x14ac:dyDescent="0.2">
      <c r="B1" s="90"/>
      <c r="C1" s="91"/>
      <c r="D1" s="92"/>
    </row>
    <row r="2" spans="2:8" x14ac:dyDescent="0.2">
      <c r="B2" s="90"/>
      <c r="C2" s="91"/>
      <c r="D2" s="92"/>
    </row>
    <row r="3" spans="2:8" x14ac:dyDescent="0.2">
      <c r="B3" s="90"/>
      <c r="C3" s="91"/>
      <c r="D3" s="92"/>
    </row>
    <row r="4" spans="2:8" x14ac:dyDescent="0.2">
      <c r="B4" s="90"/>
      <c r="C4" s="94"/>
      <c r="D4" s="94"/>
    </row>
    <row r="5" spans="2:8" x14ac:dyDescent="0.2">
      <c r="B5" s="90"/>
      <c r="C5" s="95"/>
      <c r="D5" s="95"/>
    </row>
    <row r="6" spans="2:8" ht="12" customHeight="1" x14ac:dyDescent="0.2">
      <c r="B6" s="90"/>
      <c r="C6" s="91"/>
      <c r="D6" s="92"/>
    </row>
    <row r="7" spans="2:8" ht="16.5" customHeight="1" x14ac:dyDescent="0.2">
      <c r="B7" s="94" t="s">
        <v>294</v>
      </c>
      <c r="C7" s="94"/>
      <c r="D7" s="94"/>
    </row>
    <row r="8" spans="2:8" ht="15" customHeight="1" x14ac:dyDescent="0.2">
      <c r="B8" s="94" t="s">
        <v>292</v>
      </c>
      <c r="C8" s="94"/>
      <c r="D8" s="94"/>
    </row>
    <row r="9" spans="2:8" ht="15" customHeight="1" x14ac:dyDescent="0.2">
      <c r="B9" s="94" t="s">
        <v>295</v>
      </c>
      <c r="C9" s="94"/>
      <c r="D9" s="94"/>
    </row>
    <row r="10" spans="2:8" x14ac:dyDescent="0.2">
      <c r="B10" s="99" t="s">
        <v>293</v>
      </c>
      <c r="C10" s="99"/>
      <c r="D10" s="99"/>
    </row>
    <row r="11" spans="2:8" x14ac:dyDescent="0.2">
      <c r="B11" s="5"/>
      <c r="C11" s="6"/>
      <c r="D11" s="7"/>
    </row>
    <row r="12" spans="2:8" ht="22.5" customHeight="1" x14ac:dyDescent="0.2">
      <c r="B12" s="8" t="s">
        <v>0</v>
      </c>
      <c r="C12" s="6" t="s">
        <v>1</v>
      </c>
      <c r="D12" s="8" t="s">
        <v>298</v>
      </c>
    </row>
    <row r="13" spans="2:8" x14ac:dyDescent="0.2">
      <c r="B13" s="9">
        <v>11</v>
      </c>
      <c r="C13" s="10" t="s">
        <v>2</v>
      </c>
      <c r="D13" s="82">
        <f t="shared" ref="D13" si="0">+D14+D174+D188+D202</f>
        <v>901881669</v>
      </c>
      <c r="H13" s="3"/>
    </row>
    <row r="14" spans="2:8" ht="14.25" customHeight="1" x14ac:dyDescent="0.2">
      <c r="B14" s="11" t="s">
        <v>3</v>
      </c>
      <c r="C14" s="12" t="s">
        <v>4</v>
      </c>
      <c r="D14" s="13">
        <f t="shared" ref="D14" si="1">+D15+D47+D91+D149+D154</f>
        <v>782836195</v>
      </c>
    </row>
    <row r="15" spans="2:8" ht="15.75" customHeight="1" x14ac:dyDescent="0.2">
      <c r="B15" s="14">
        <v>21</v>
      </c>
      <c r="C15" s="15" t="s">
        <v>5</v>
      </c>
      <c r="D15" s="16">
        <f>+D16+D29+D33+D38+D43</f>
        <v>469986077.32999998</v>
      </c>
    </row>
    <row r="16" spans="2:8" x14ac:dyDescent="0.2">
      <c r="B16" s="17">
        <v>211</v>
      </c>
      <c r="C16" s="18" t="s">
        <v>6</v>
      </c>
      <c r="D16" s="19">
        <f>+D17+D19+D23+D25+D26+D28</f>
        <v>367195185.32999998</v>
      </c>
    </row>
    <row r="17" spans="2:4" x14ac:dyDescent="0.2">
      <c r="B17" s="20">
        <v>2111</v>
      </c>
      <c r="C17" s="21" t="s">
        <v>7</v>
      </c>
      <c r="D17" s="22">
        <f>+D18</f>
        <v>311867677.32999998</v>
      </c>
    </row>
    <row r="18" spans="2:4" ht="17.25" customHeight="1" x14ac:dyDescent="0.2">
      <c r="B18" s="23" t="s">
        <v>8</v>
      </c>
      <c r="C18" s="24" t="s">
        <v>9</v>
      </c>
      <c r="D18" s="25">
        <v>311867677.32999998</v>
      </c>
    </row>
    <row r="19" spans="2:4" x14ac:dyDescent="0.2">
      <c r="B19" s="20">
        <v>2112</v>
      </c>
      <c r="C19" s="26" t="s">
        <v>10</v>
      </c>
      <c r="D19" s="22">
        <f>SUM(D20:D22)</f>
        <v>3560000</v>
      </c>
    </row>
    <row r="20" spans="2:4" x14ac:dyDescent="0.2">
      <c r="B20" s="23" t="s">
        <v>11</v>
      </c>
      <c r="C20" s="27" t="s">
        <v>12</v>
      </c>
      <c r="D20" s="25">
        <v>0</v>
      </c>
    </row>
    <row r="21" spans="2:4" x14ac:dyDescent="0.2">
      <c r="B21" s="23" t="s">
        <v>13</v>
      </c>
      <c r="C21" s="24" t="s">
        <v>14</v>
      </c>
      <c r="D21" s="25">
        <v>3060000</v>
      </c>
    </row>
    <row r="22" spans="2:4" x14ac:dyDescent="0.2">
      <c r="B22" s="23" t="s">
        <v>15</v>
      </c>
      <c r="C22" s="24" t="s">
        <v>16</v>
      </c>
      <c r="D22" s="25">
        <v>500000</v>
      </c>
    </row>
    <row r="23" spans="2:4" x14ac:dyDescent="0.2">
      <c r="B23" s="20">
        <v>2113</v>
      </c>
      <c r="C23" s="26" t="s">
        <v>17</v>
      </c>
      <c r="D23" s="22">
        <f t="shared" ref="D23" si="2">+D24</f>
        <v>7000000</v>
      </c>
    </row>
    <row r="24" spans="2:4" x14ac:dyDescent="0.2">
      <c r="B24" s="23" t="s">
        <v>18</v>
      </c>
      <c r="C24" s="27" t="s">
        <v>17</v>
      </c>
      <c r="D24" s="25">
        <v>7000000</v>
      </c>
    </row>
    <row r="25" spans="2:4" x14ac:dyDescent="0.2">
      <c r="B25" s="20">
        <v>2114</v>
      </c>
      <c r="C25" s="21" t="s">
        <v>19</v>
      </c>
      <c r="D25" s="22">
        <v>20000000</v>
      </c>
    </row>
    <row r="26" spans="2:4" x14ac:dyDescent="0.2">
      <c r="B26" s="20">
        <v>2115</v>
      </c>
      <c r="C26" s="21" t="s">
        <v>20</v>
      </c>
      <c r="D26" s="22">
        <f>+D27</f>
        <v>6767508</v>
      </c>
    </row>
    <row r="27" spans="2:4" x14ac:dyDescent="0.2">
      <c r="B27" s="23" t="s">
        <v>21</v>
      </c>
      <c r="C27" s="24" t="s">
        <v>22</v>
      </c>
      <c r="D27" s="25">
        <v>6767508</v>
      </c>
    </row>
    <row r="28" spans="2:4" x14ac:dyDescent="0.2">
      <c r="B28" s="20">
        <v>2116</v>
      </c>
      <c r="C28" s="21" t="s">
        <v>23</v>
      </c>
      <c r="D28" s="22">
        <v>18000000</v>
      </c>
    </row>
    <row r="29" spans="2:4" x14ac:dyDescent="0.2">
      <c r="B29" s="17">
        <v>212</v>
      </c>
      <c r="C29" s="28" t="s">
        <v>24</v>
      </c>
      <c r="D29" s="19">
        <f>+D30</f>
        <v>38307332</v>
      </c>
    </row>
    <row r="30" spans="2:4" x14ac:dyDescent="0.2">
      <c r="B30" s="20">
        <v>2122</v>
      </c>
      <c r="C30" s="21" t="s">
        <v>25</v>
      </c>
      <c r="D30" s="22">
        <f>SUM(D31:D32)</f>
        <v>38307332</v>
      </c>
    </row>
    <row r="31" spans="2:4" x14ac:dyDescent="0.2">
      <c r="B31" s="23" t="s">
        <v>26</v>
      </c>
      <c r="C31" s="24" t="s">
        <v>27</v>
      </c>
      <c r="D31" s="25">
        <v>1000000</v>
      </c>
    </row>
    <row r="32" spans="2:4" x14ac:dyDescent="0.2">
      <c r="B32" s="29" t="s">
        <v>28</v>
      </c>
      <c r="C32" s="30" t="s">
        <v>29</v>
      </c>
      <c r="D32" s="25">
        <v>37307332</v>
      </c>
    </row>
    <row r="33" spans="2:6" x14ac:dyDescent="0.2">
      <c r="B33" s="31">
        <v>213</v>
      </c>
      <c r="C33" s="32" t="s">
        <v>30</v>
      </c>
      <c r="D33" s="19">
        <f>+D34+D36</f>
        <v>7120000</v>
      </c>
      <c r="F33" s="3" t="s">
        <v>299</v>
      </c>
    </row>
    <row r="34" spans="2:6" ht="13.5" customHeight="1" x14ac:dyDescent="0.2">
      <c r="B34" s="33">
        <v>2131</v>
      </c>
      <c r="C34" s="34" t="s">
        <v>31</v>
      </c>
      <c r="D34" s="22">
        <f>+D35</f>
        <v>4000000</v>
      </c>
    </row>
    <row r="35" spans="2:6" x14ac:dyDescent="0.2">
      <c r="B35" s="29" t="s">
        <v>32</v>
      </c>
      <c r="C35" s="30" t="s">
        <v>33</v>
      </c>
      <c r="D35" s="25">
        <v>4000000</v>
      </c>
    </row>
    <row r="36" spans="2:6" x14ac:dyDescent="0.2">
      <c r="B36" s="33">
        <v>2132</v>
      </c>
      <c r="C36" s="34" t="s">
        <v>34</v>
      </c>
      <c r="D36" s="22">
        <v>3120000</v>
      </c>
    </row>
    <row r="37" spans="2:6" x14ac:dyDescent="0.2">
      <c r="B37" s="29" t="s">
        <v>35</v>
      </c>
      <c r="C37" s="30" t="s">
        <v>36</v>
      </c>
      <c r="D37" s="25">
        <v>3120000</v>
      </c>
    </row>
    <row r="38" spans="2:6" x14ac:dyDescent="0.2">
      <c r="B38" s="31">
        <v>214</v>
      </c>
      <c r="C38" s="32" t="s">
        <v>37</v>
      </c>
      <c r="D38" s="19">
        <f>+D39+D40</f>
        <v>8000000</v>
      </c>
    </row>
    <row r="39" spans="2:6" x14ac:dyDescent="0.2">
      <c r="B39" s="29" t="s">
        <v>38</v>
      </c>
      <c r="C39" s="35" t="s">
        <v>39</v>
      </c>
      <c r="D39" s="25">
        <v>4000000</v>
      </c>
    </row>
    <row r="40" spans="2:6" x14ac:dyDescent="0.2">
      <c r="B40" s="33">
        <v>2142</v>
      </c>
      <c r="C40" s="36" t="s">
        <v>40</v>
      </c>
      <c r="D40" s="22">
        <f t="shared" ref="D40" si="3">SUM(D41:D42)</f>
        <v>4000000</v>
      </c>
    </row>
    <row r="41" spans="2:6" x14ac:dyDescent="0.2">
      <c r="B41" s="29" t="s">
        <v>41</v>
      </c>
      <c r="C41" s="35" t="s">
        <v>42</v>
      </c>
      <c r="D41" s="25">
        <v>2000000</v>
      </c>
    </row>
    <row r="42" spans="2:6" x14ac:dyDescent="0.2">
      <c r="B42" s="29" t="s">
        <v>43</v>
      </c>
      <c r="C42" s="35" t="s">
        <v>44</v>
      </c>
      <c r="D42" s="25">
        <v>2000000</v>
      </c>
    </row>
    <row r="43" spans="2:6" x14ac:dyDescent="0.2">
      <c r="B43" s="31">
        <v>215</v>
      </c>
      <c r="C43" s="37" t="s">
        <v>45</v>
      </c>
      <c r="D43" s="19">
        <f>D46+D45+D44</f>
        <v>49363560</v>
      </c>
    </row>
    <row r="44" spans="2:6" x14ac:dyDescent="0.2">
      <c r="B44" s="29" t="s">
        <v>46</v>
      </c>
      <c r="C44" s="30" t="s">
        <v>47</v>
      </c>
      <c r="D44" s="25">
        <v>22494000</v>
      </c>
    </row>
    <row r="45" spans="2:6" x14ac:dyDescent="0.2">
      <c r="B45" s="29" t="s">
        <v>48</v>
      </c>
      <c r="C45" s="30" t="s">
        <v>49</v>
      </c>
      <c r="D45" s="25">
        <v>24431160</v>
      </c>
    </row>
    <row r="46" spans="2:6" x14ac:dyDescent="0.2">
      <c r="B46" s="29" t="s">
        <v>50</v>
      </c>
      <c r="C46" s="30" t="s">
        <v>51</v>
      </c>
      <c r="D46" s="25">
        <v>2438400</v>
      </c>
    </row>
    <row r="47" spans="2:6" x14ac:dyDescent="0.2">
      <c r="B47" s="38">
        <v>22</v>
      </c>
      <c r="C47" s="39" t="s">
        <v>52</v>
      </c>
      <c r="D47" s="16">
        <f>D48+D57+D60+D63+D66+D70+D73+D78+D89</f>
        <v>134786572.67000002</v>
      </c>
    </row>
    <row r="48" spans="2:6" x14ac:dyDescent="0.2">
      <c r="B48" s="31">
        <v>221</v>
      </c>
      <c r="C48" s="32" t="s">
        <v>53</v>
      </c>
      <c r="D48" s="19">
        <f>D49+D50+D51+D52+D53+D54+D55+D56</f>
        <v>12120000</v>
      </c>
    </row>
    <row r="49" spans="2:6" x14ac:dyDescent="0.2">
      <c r="B49" s="29" t="s">
        <v>54</v>
      </c>
      <c r="C49" s="30" t="s">
        <v>55</v>
      </c>
      <c r="D49" s="25">
        <v>500000</v>
      </c>
    </row>
    <row r="50" spans="2:6" x14ac:dyDescent="0.2">
      <c r="B50" s="29" t="s">
        <v>56</v>
      </c>
      <c r="C50" s="40" t="s">
        <v>57</v>
      </c>
      <c r="D50" s="25">
        <v>400000</v>
      </c>
    </row>
    <row r="51" spans="2:6" x14ac:dyDescent="0.2">
      <c r="B51" s="29" t="s">
        <v>58</v>
      </c>
      <c r="C51" s="30" t="s">
        <v>59</v>
      </c>
      <c r="D51" s="25">
        <v>3000000</v>
      </c>
    </row>
    <row r="52" spans="2:6" x14ac:dyDescent="0.2">
      <c r="B52" s="29" t="s">
        <v>60</v>
      </c>
      <c r="C52" s="30" t="s">
        <v>61</v>
      </c>
      <c r="D52" s="25">
        <v>20000</v>
      </c>
    </row>
    <row r="53" spans="2:6" x14ac:dyDescent="0.2">
      <c r="B53" s="29" t="s">
        <v>62</v>
      </c>
      <c r="C53" s="40" t="s">
        <v>63</v>
      </c>
      <c r="D53" s="25">
        <v>3000000</v>
      </c>
    </row>
    <row r="54" spans="2:6" x14ac:dyDescent="0.2">
      <c r="B54" s="29" t="s">
        <v>64</v>
      </c>
      <c r="C54" s="30" t="s">
        <v>65</v>
      </c>
      <c r="D54" s="25">
        <v>5000000</v>
      </c>
    </row>
    <row r="55" spans="2:6" x14ac:dyDescent="0.2">
      <c r="B55" s="29" t="s">
        <v>66</v>
      </c>
      <c r="C55" s="30" t="s">
        <v>67</v>
      </c>
      <c r="D55" s="25">
        <v>100000</v>
      </c>
    </row>
    <row r="56" spans="2:6" x14ac:dyDescent="0.2">
      <c r="B56" s="29" t="s">
        <v>68</v>
      </c>
      <c r="C56" s="30" t="s">
        <v>69</v>
      </c>
      <c r="D56" s="25">
        <v>100000</v>
      </c>
    </row>
    <row r="57" spans="2:6" x14ac:dyDescent="0.2">
      <c r="B57" s="31">
        <v>222</v>
      </c>
      <c r="C57" s="32" t="s">
        <v>70</v>
      </c>
      <c r="D57" s="19">
        <f>+D58+D59</f>
        <v>3000000</v>
      </c>
    </row>
    <row r="58" spans="2:6" x14ac:dyDescent="0.2">
      <c r="B58" s="41" t="s">
        <v>71</v>
      </c>
      <c r="C58" s="30" t="s">
        <v>72</v>
      </c>
      <c r="D58" s="25">
        <v>1500000</v>
      </c>
    </row>
    <row r="59" spans="2:6" x14ac:dyDescent="0.2">
      <c r="B59" s="41" t="s">
        <v>73</v>
      </c>
      <c r="C59" s="30" t="s">
        <v>74</v>
      </c>
      <c r="D59" s="25">
        <v>1500000</v>
      </c>
    </row>
    <row r="60" spans="2:6" x14ac:dyDescent="0.2">
      <c r="B60" s="31">
        <v>223</v>
      </c>
      <c r="C60" s="32" t="s">
        <v>75</v>
      </c>
      <c r="D60" s="19">
        <f>D61+D62</f>
        <v>10910000</v>
      </c>
    </row>
    <row r="61" spans="2:6" x14ac:dyDescent="0.2">
      <c r="B61" s="29" t="s">
        <v>76</v>
      </c>
      <c r="C61" s="30" t="s">
        <v>77</v>
      </c>
      <c r="D61" s="25">
        <v>4910000</v>
      </c>
    </row>
    <row r="62" spans="2:6" x14ac:dyDescent="0.2">
      <c r="B62" s="41" t="s">
        <v>78</v>
      </c>
      <c r="C62" s="42" t="s">
        <v>79</v>
      </c>
      <c r="D62" s="25">
        <v>6000000</v>
      </c>
      <c r="F62" s="3" t="s">
        <v>299</v>
      </c>
    </row>
    <row r="63" spans="2:6" x14ac:dyDescent="0.2">
      <c r="B63" s="31">
        <v>224</v>
      </c>
      <c r="C63" s="32" t="s">
        <v>80</v>
      </c>
      <c r="D63" s="19">
        <f>D65+D64</f>
        <v>8266666.6699999999</v>
      </c>
    </row>
    <row r="64" spans="2:6" x14ac:dyDescent="0.2">
      <c r="B64" s="29" t="s">
        <v>81</v>
      </c>
      <c r="C64" s="30" t="s">
        <v>82</v>
      </c>
      <c r="D64" s="25">
        <v>8000000</v>
      </c>
    </row>
    <row r="65" spans="2:6" x14ac:dyDescent="0.2">
      <c r="B65" s="29" t="s">
        <v>83</v>
      </c>
      <c r="C65" s="30" t="s">
        <v>84</v>
      </c>
      <c r="D65" s="25">
        <v>266666.67</v>
      </c>
    </row>
    <row r="66" spans="2:6" x14ac:dyDescent="0.2">
      <c r="B66" s="31">
        <v>225</v>
      </c>
      <c r="C66" s="32" t="s">
        <v>85</v>
      </c>
      <c r="D66" s="19">
        <f>D67+D68+D69</f>
        <v>9000000</v>
      </c>
      <c r="F66" s="3" t="s">
        <v>299</v>
      </c>
    </row>
    <row r="67" spans="2:6" x14ac:dyDescent="0.2">
      <c r="B67" s="41" t="s">
        <v>86</v>
      </c>
      <c r="C67" s="44" t="s">
        <v>87</v>
      </c>
      <c r="D67" s="25">
        <v>1000000</v>
      </c>
    </row>
    <row r="68" spans="2:6" x14ac:dyDescent="0.2">
      <c r="B68" s="41" t="s">
        <v>88</v>
      </c>
      <c r="C68" s="42" t="s">
        <v>89</v>
      </c>
      <c r="D68" s="25">
        <v>300000</v>
      </c>
    </row>
    <row r="69" spans="2:6" x14ac:dyDescent="0.2">
      <c r="B69" s="29" t="s">
        <v>90</v>
      </c>
      <c r="C69" s="40" t="s">
        <v>91</v>
      </c>
      <c r="D69" s="25">
        <v>7700000</v>
      </c>
    </row>
    <row r="70" spans="2:6" x14ac:dyDescent="0.2">
      <c r="B70" s="31">
        <v>226</v>
      </c>
      <c r="C70" s="32" t="s">
        <v>92</v>
      </c>
      <c r="D70" s="19">
        <f>SUM(D71:D72)</f>
        <v>30900000</v>
      </c>
    </row>
    <row r="71" spans="2:6" x14ac:dyDescent="0.2">
      <c r="B71" s="29" t="s">
        <v>93</v>
      </c>
      <c r="C71" s="30" t="s">
        <v>94</v>
      </c>
      <c r="D71" s="25">
        <v>900000</v>
      </c>
    </row>
    <row r="72" spans="2:6" x14ac:dyDescent="0.2">
      <c r="B72" s="29" t="s">
        <v>95</v>
      </c>
      <c r="C72" s="30" t="s">
        <v>96</v>
      </c>
      <c r="D72" s="25">
        <v>30000000</v>
      </c>
    </row>
    <row r="73" spans="2:6" ht="25.5" x14ac:dyDescent="0.2">
      <c r="B73" s="31">
        <v>227</v>
      </c>
      <c r="C73" s="37" t="s">
        <v>97</v>
      </c>
      <c r="D73" s="19">
        <f t="shared" ref="D73" si="4">SUM(D74:D77)</f>
        <v>26000000</v>
      </c>
    </row>
    <row r="74" spans="2:6" x14ac:dyDescent="0.2">
      <c r="B74" s="29" t="s">
        <v>98</v>
      </c>
      <c r="C74" s="30" t="s">
        <v>99</v>
      </c>
      <c r="D74" s="25">
        <v>5000000</v>
      </c>
    </row>
    <row r="75" spans="2:6" x14ac:dyDescent="0.2">
      <c r="B75" s="29" t="s">
        <v>100</v>
      </c>
      <c r="C75" s="40" t="s">
        <v>101</v>
      </c>
      <c r="D75" s="25">
        <v>11000000</v>
      </c>
    </row>
    <row r="76" spans="2:6" x14ac:dyDescent="0.2">
      <c r="B76" s="29" t="s">
        <v>102</v>
      </c>
      <c r="C76" s="40" t="s">
        <v>103</v>
      </c>
      <c r="D76" s="25">
        <v>5000000</v>
      </c>
    </row>
    <row r="77" spans="2:6" x14ac:dyDescent="0.2">
      <c r="B77" s="29" t="s">
        <v>104</v>
      </c>
      <c r="C77" s="40" t="s">
        <v>105</v>
      </c>
      <c r="D77" s="25">
        <v>5000000</v>
      </c>
    </row>
    <row r="78" spans="2:6" ht="12" customHeight="1" x14ac:dyDescent="0.2">
      <c r="B78" s="31">
        <v>228</v>
      </c>
      <c r="C78" s="37" t="s">
        <v>106</v>
      </c>
      <c r="D78" s="19">
        <f t="shared" ref="D78" si="5">D79+D80+D81+D82+D87</f>
        <v>32089906</v>
      </c>
    </row>
    <row r="79" spans="2:6" x14ac:dyDescent="0.2">
      <c r="B79" s="29" t="s">
        <v>107</v>
      </c>
      <c r="C79" s="30" t="s">
        <v>108</v>
      </c>
      <c r="D79" s="25">
        <v>6608466</v>
      </c>
    </row>
    <row r="80" spans="2:6" x14ac:dyDescent="0.2">
      <c r="B80" s="29" t="s">
        <v>109</v>
      </c>
      <c r="C80" s="40" t="s">
        <v>110</v>
      </c>
      <c r="D80" s="25">
        <v>381440</v>
      </c>
    </row>
    <row r="81" spans="2:6" x14ac:dyDescent="0.2">
      <c r="B81" s="29" t="s">
        <v>111</v>
      </c>
      <c r="C81" s="40" t="s">
        <v>112</v>
      </c>
      <c r="D81" s="25">
        <v>12500000</v>
      </c>
    </row>
    <row r="82" spans="2:6" x14ac:dyDescent="0.2">
      <c r="B82" s="45">
        <v>2287</v>
      </c>
      <c r="C82" s="46" t="s">
        <v>113</v>
      </c>
      <c r="D82" s="22">
        <f t="shared" ref="D82" si="6">SUM(D83:D86)</f>
        <v>10100000</v>
      </c>
    </row>
    <row r="83" spans="2:6" x14ac:dyDescent="0.2">
      <c r="B83" s="41" t="s">
        <v>114</v>
      </c>
      <c r="C83" s="42" t="s">
        <v>115</v>
      </c>
      <c r="D83" s="25">
        <v>2000000</v>
      </c>
    </row>
    <row r="84" spans="2:6" x14ac:dyDescent="0.2">
      <c r="B84" s="41" t="s">
        <v>116</v>
      </c>
      <c r="C84" s="42" t="s">
        <v>117</v>
      </c>
      <c r="D84" s="25">
        <v>5000000</v>
      </c>
    </row>
    <row r="85" spans="2:6" x14ac:dyDescent="0.2">
      <c r="B85" s="41" t="s">
        <v>118</v>
      </c>
      <c r="C85" s="47" t="s">
        <v>119</v>
      </c>
      <c r="D85" s="25">
        <v>2000000</v>
      </c>
    </row>
    <row r="86" spans="2:6" x14ac:dyDescent="0.2">
      <c r="B86" s="41" t="s">
        <v>120</v>
      </c>
      <c r="C86" s="42" t="s">
        <v>121</v>
      </c>
      <c r="D86" s="25">
        <v>1100000</v>
      </c>
    </row>
    <row r="87" spans="2:6" x14ac:dyDescent="0.2">
      <c r="B87" s="45">
        <v>2288</v>
      </c>
      <c r="C87" s="46" t="s">
        <v>122</v>
      </c>
      <c r="D87" s="22">
        <f t="shared" ref="D87" si="7">+D88</f>
        <v>2500000</v>
      </c>
    </row>
    <row r="88" spans="2:6" x14ac:dyDescent="0.2">
      <c r="B88" s="41" t="s">
        <v>123</v>
      </c>
      <c r="C88" s="42" t="s">
        <v>124</v>
      </c>
      <c r="D88" s="25">
        <v>2500000</v>
      </c>
    </row>
    <row r="89" spans="2:6" x14ac:dyDescent="0.2">
      <c r="B89" s="31">
        <v>229</v>
      </c>
      <c r="C89" s="32" t="s">
        <v>125</v>
      </c>
      <c r="D89" s="19">
        <f t="shared" ref="D89" si="8">+D90</f>
        <v>2500000</v>
      </c>
    </row>
    <row r="90" spans="2:6" x14ac:dyDescent="0.2">
      <c r="B90" s="29" t="s">
        <v>126</v>
      </c>
      <c r="C90" s="42" t="s">
        <v>127</v>
      </c>
      <c r="D90" s="25">
        <v>2500000</v>
      </c>
    </row>
    <row r="91" spans="2:6" x14ac:dyDescent="0.2">
      <c r="B91" s="38">
        <v>23</v>
      </c>
      <c r="C91" s="39" t="s">
        <v>128</v>
      </c>
      <c r="D91" s="16">
        <f>+D92+D98+D103+D109+D111+D116+D135+D142</f>
        <v>47359166</v>
      </c>
    </row>
    <row r="92" spans="2:6" x14ac:dyDescent="0.2">
      <c r="B92" s="31">
        <v>231</v>
      </c>
      <c r="C92" s="37" t="s">
        <v>129</v>
      </c>
      <c r="D92" s="19">
        <f t="shared" ref="D92" si="9">+D93+D94</f>
        <v>8337263</v>
      </c>
    </row>
    <row r="93" spans="2:6" x14ac:dyDescent="0.2">
      <c r="B93" s="29" t="s">
        <v>130</v>
      </c>
      <c r="C93" s="30" t="s">
        <v>131</v>
      </c>
      <c r="D93" s="25">
        <v>7977263</v>
      </c>
    </row>
    <row r="94" spans="2:6" x14ac:dyDescent="0.2">
      <c r="B94" s="33">
        <v>2313</v>
      </c>
      <c r="C94" s="34" t="s">
        <v>132</v>
      </c>
      <c r="D94" s="22">
        <f>SUM(D95:D97)</f>
        <v>360000</v>
      </c>
      <c r="F94" s="3" t="s">
        <v>299</v>
      </c>
    </row>
    <row r="95" spans="2:6" x14ac:dyDescent="0.2">
      <c r="B95" s="29" t="s">
        <v>133</v>
      </c>
      <c r="C95" s="30" t="s">
        <v>134</v>
      </c>
      <c r="D95" s="25">
        <v>100000</v>
      </c>
    </row>
    <row r="96" spans="2:6" x14ac:dyDescent="0.2">
      <c r="B96" s="41" t="s">
        <v>135</v>
      </c>
      <c r="C96" s="42" t="s">
        <v>136</v>
      </c>
      <c r="D96" s="25">
        <v>210000</v>
      </c>
    </row>
    <row r="97" spans="2:4" x14ac:dyDescent="0.2">
      <c r="B97" s="41" t="s">
        <v>137</v>
      </c>
      <c r="C97" s="42" t="s">
        <v>138</v>
      </c>
      <c r="D97" s="25">
        <v>50000</v>
      </c>
    </row>
    <row r="98" spans="2:4" x14ac:dyDescent="0.2">
      <c r="B98" s="31">
        <v>232</v>
      </c>
      <c r="C98" s="32" t="s">
        <v>139</v>
      </c>
      <c r="D98" s="19">
        <f>D99+D100+D101+D102</f>
        <v>700000</v>
      </c>
    </row>
    <row r="99" spans="2:4" x14ac:dyDescent="0.2">
      <c r="B99" s="41" t="s">
        <v>140</v>
      </c>
      <c r="C99" s="30" t="s">
        <v>141</v>
      </c>
      <c r="D99" s="25">
        <v>50000</v>
      </c>
    </row>
    <row r="100" spans="2:4" x14ac:dyDescent="0.2">
      <c r="B100" s="41" t="s">
        <v>142</v>
      </c>
      <c r="C100" s="30" t="s">
        <v>143</v>
      </c>
      <c r="D100" s="25">
        <v>50000</v>
      </c>
    </row>
    <row r="101" spans="2:4" x14ac:dyDescent="0.2">
      <c r="B101" s="29" t="s">
        <v>144</v>
      </c>
      <c r="C101" s="30" t="s">
        <v>145</v>
      </c>
      <c r="D101" s="25">
        <v>500000</v>
      </c>
    </row>
    <row r="102" spans="2:4" x14ac:dyDescent="0.2">
      <c r="B102" s="41" t="s">
        <v>146</v>
      </c>
      <c r="C102" s="30" t="s">
        <v>147</v>
      </c>
      <c r="D102" s="25">
        <v>100000</v>
      </c>
    </row>
    <row r="103" spans="2:4" x14ac:dyDescent="0.2">
      <c r="B103" s="31">
        <v>233</v>
      </c>
      <c r="C103" s="37" t="s">
        <v>148</v>
      </c>
      <c r="D103" s="19">
        <f>D104+D105+D106+D107+D108</f>
        <v>3200000</v>
      </c>
    </row>
    <row r="104" spans="2:4" x14ac:dyDescent="0.2">
      <c r="B104" s="29" t="s">
        <v>149</v>
      </c>
      <c r="C104" s="30" t="s">
        <v>150</v>
      </c>
      <c r="D104" s="25">
        <v>1000000</v>
      </c>
    </row>
    <row r="105" spans="2:4" x14ac:dyDescent="0.2">
      <c r="B105" s="29" t="s">
        <v>151</v>
      </c>
      <c r="C105" s="30" t="s">
        <v>152</v>
      </c>
      <c r="D105" s="25">
        <v>900000</v>
      </c>
    </row>
    <row r="106" spans="2:4" x14ac:dyDescent="0.2">
      <c r="B106" s="29" t="s">
        <v>153</v>
      </c>
      <c r="C106" s="30" t="s">
        <v>154</v>
      </c>
      <c r="D106" s="25">
        <v>800000</v>
      </c>
    </row>
    <row r="107" spans="2:4" x14ac:dyDescent="0.2">
      <c r="B107" s="29" t="s">
        <v>155</v>
      </c>
      <c r="C107" s="30" t="s">
        <v>156</v>
      </c>
      <c r="D107" s="25">
        <v>400000</v>
      </c>
    </row>
    <row r="108" spans="2:4" x14ac:dyDescent="0.2">
      <c r="B108" s="41" t="s">
        <v>157</v>
      </c>
      <c r="C108" s="30" t="s">
        <v>158</v>
      </c>
      <c r="D108" s="25">
        <v>100000</v>
      </c>
    </row>
    <row r="109" spans="2:4" x14ac:dyDescent="0.2">
      <c r="B109" s="31">
        <v>234</v>
      </c>
      <c r="C109" s="32" t="s">
        <v>159</v>
      </c>
      <c r="D109" s="19">
        <f t="shared" ref="D109" si="10">+D110</f>
        <v>200000</v>
      </c>
    </row>
    <row r="110" spans="2:4" x14ac:dyDescent="0.2">
      <c r="B110" s="41" t="s">
        <v>160</v>
      </c>
      <c r="C110" s="42" t="s">
        <v>161</v>
      </c>
      <c r="D110" s="25">
        <v>200000</v>
      </c>
    </row>
    <row r="111" spans="2:4" x14ac:dyDescent="0.2">
      <c r="B111" s="31">
        <v>235</v>
      </c>
      <c r="C111" s="37" t="s">
        <v>162</v>
      </c>
      <c r="D111" s="19">
        <f>D112+D113+D114+D115</f>
        <v>2550000</v>
      </c>
    </row>
    <row r="112" spans="2:4" x14ac:dyDescent="0.2">
      <c r="B112" s="41" t="s">
        <v>163</v>
      </c>
      <c r="C112" s="42" t="s">
        <v>164</v>
      </c>
      <c r="D112" s="25">
        <v>50000</v>
      </c>
    </row>
    <row r="113" spans="2:4" x14ac:dyDescent="0.2">
      <c r="B113" s="29" t="s">
        <v>165</v>
      </c>
      <c r="C113" s="30" t="s">
        <v>166</v>
      </c>
      <c r="D113" s="25">
        <v>1900000</v>
      </c>
    </row>
    <row r="114" spans="2:4" x14ac:dyDescent="0.2">
      <c r="B114" s="29" t="s">
        <v>167</v>
      </c>
      <c r="C114" s="30" t="s">
        <v>168</v>
      </c>
      <c r="D114" s="25">
        <v>100000</v>
      </c>
    </row>
    <row r="115" spans="2:4" x14ac:dyDescent="0.2">
      <c r="B115" s="29" t="s">
        <v>169</v>
      </c>
      <c r="C115" s="30" t="s">
        <v>170</v>
      </c>
      <c r="D115" s="25">
        <v>500000</v>
      </c>
    </row>
    <row r="116" spans="2:4" ht="15" customHeight="1" x14ac:dyDescent="0.2">
      <c r="B116" s="31">
        <v>236</v>
      </c>
      <c r="C116" s="37" t="s">
        <v>171</v>
      </c>
      <c r="D116" s="19">
        <f>+D117+D121+D125+D130+D133</f>
        <v>599280</v>
      </c>
    </row>
    <row r="117" spans="2:4" x14ac:dyDescent="0.2">
      <c r="B117" s="45">
        <v>2361</v>
      </c>
      <c r="C117" s="48" t="s">
        <v>172</v>
      </c>
      <c r="D117" s="22">
        <f t="shared" ref="D117" si="11">SUM(D118:D120)</f>
        <v>0</v>
      </c>
    </row>
    <row r="118" spans="2:4" x14ac:dyDescent="0.2">
      <c r="B118" s="29" t="s">
        <v>173</v>
      </c>
      <c r="C118" s="30" t="s">
        <v>174</v>
      </c>
      <c r="D118" s="25">
        <v>0</v>
      </c>
    </row>
    <row r="119" spans="2:4" x14ac:dyDescent="0.2">
      <c r="B119" s="29" t="s">
        <v>175</v>
      </c>
      <c r="C119" s="30" t="s">
        <v>176</v>
      </c>
      <c r="D119" s="25">
        <v>0</v>
      </c>
    </row>
    <row r="120" spans="2:4" x14ac:dyDescent="0.2">
      <c r="B120" s="29" t="s">
        <v>177</v>
      </c>
      <c r="C120" s="30" t="s">
        <v>178</v>
      </c>
      <c r="D120" s="25">
        <v>0</v>
      </c>
    </row>
    <row r="121" spans="2:4" x14ac:dyDescent="0.2">
      <c r="B121" s="45">
        <v>2362</v>
      </c>
      <c r="C121" s="46" t="s">
        <v>179</v>
      </c>
      <c r="D121" s="22">
        <f t="shared" ref="D121" si="12">SUM(D122:D124)</f>
        <v>0</v>
      </c>
    </row>
    <row r="122" spans="2:4" x14ac:dyDescent="0.2">
      <c r="B122" s="29" t="s">
        <v>180</v>
      </c>
      <c r="C122" s="30" t="s">
        <v>181</v>
      </c>
      <c r="D122" s="25">
        <v>0</v>
      </c>
    </row>
    <row r="123" spans="2:4" x14ac:dyDescent="0.2">
      <c r="B123" s="29" t="s">
        <v>182</v>
      </c>
      <c r="C123" s="30" t="s">
        <v>183</v>
      </c>
      <c r="D123" s="25">
        <v>0</v>
      </c>
    </row>
    <row r="124" spans="2:4" x14ac:dyDescent="0.2">
      <c r="B124" s="29" t="s">
        <v>184</v>
      </c>
      <c r="C124" s="30" t="s">
        <v>185</v>
      </c>
      <c r="D124" s="25">
        <v>0</v>
      </c>
    </row>
    <row r="125" spans="2:4" x14ac:dyDescent="0.2">
      <c r="B125" s="45">
        <v>2363</v>
      </c>
      <c r="C125" s="46" t="s">
        <v>186</v>
      </c>
      <c r="D125" s="49">
        <f>SUM(D126:D129)</f>
        <v>500000</v>
      </c>
    </row>
    <row r="126" spans="2:4" x14ac:dyDescent="0.2">
      <c r="B126" s="29" t="s">
        <v>187</v>
      </c>
      <c r="C126" s="30" t="s">
        <v>188</v>
      </c>
      <c r="D126" s="25">
        <v>0</v>
      </c>
    </row>
    <row r="127" spans="2:4" x14ac:dyDescent="0.2">
      <c r="B127" s="29" t="s">
        <v>189</v>
      </c>
      <c r="C127" s="30" t="s">
        <v>190</v>
      </c>
      <c r="D127" s="25">
        <v>0</v>
      </c>
    </row>
    <row r="128" spans="2:4" x14ac:dyDescent="0.2">
      <c r="B128" s="29" t="s">
        <v>191</v>
      </c>
      <c r="C128" s="30" t="s">
        <v>192</v>
      </c>
      <c r="D128" s="25">
        <v>0</v>
      </c>
    </row>
    <row r="129" spans="2:4" x14ac:dyDescent="0.2">
      <c r="B129" s="29" t="s">
        <v>193</v>
      </c>
      <c r="C129" s="30" t="s">
        <v>194</v>
      </c>
      <c r="D129" s="25">
        <v>500000</v>
      </c>
    </row>
    <row r="130" spans="2:4" x14ac:dyDescent="0.2">
      <c r="B130" s="45">
        <v>2364</v>
      </c>
      <c r="C130" s="46" t="s">
        <v>195</v>
      </c>
      <c r="D130" s="49">
        <f>SUM(D131:D132)</f>
        <v>24640</v>
      </c>
    </row>
    <row r="131" spans="2:4" x14ac:dyDescent="0.2">
      <c r="B131" s="29" t="s">
        <v>196</v>
      </c>
      <c r="C131" s="30" t="s">
        <v>197</v>
      </c>
      <c r="D131" s="25">
        <v>24640</v>
      </c>
    </row>
    <row r="132" spans="2:4" x14ac:dyDescent="0.2">
      <c r="B132" s="29" t="s">
        <v>198</v>
      </c>
      <c r="C132" s="30" t="s">
        <v>199</v>
      </c>
      <c r="D132" s="25">
        <v>0</v>
      </c>
    </row>
    <row r="133" spans="2:4" x14ac:dyDescent="0.2">
      <c r="B133" s="45">
        <v>2369</v>
      </c>
      <c r="C133" s="46" t="s">
        <v>200</v>
      </c>
      <c r="D133" s="49">
        <f>+D134</f>
        <v>74640</v>
      </c>
    </row>
    <row r="134" spans="2:4" x14ac:dyDescent="0.2">
      <c r="B134" s="41" t="s">
        <v>198</v>
      </c>
      <c r="C134" s="42" t="s">
        <v>201</v>
      </c>
      <c r="D134" s="43">
        <v>74640</v>
      </c>
    </row>
    <row r="135" spans="2:4" x14ac:dyDescent="0.2">
      <c r="B135" s="31">
        <v>237</v>
      </c>
      <c r="C135" s="37" t="s">
        <v>202</v>
      </c>
      <c r="D135" s="19">
        <f>D136+D140</f>
        <v>27147623</v>
      </c>
    </row>
    <row r="136" spans="2:4" x14ac:dyDescent="0.2">
      <c r="B136" s="45">
        <v>2371</v>
      </c>
      <c r="C136" s="46" t="s">
        <v>203</v>
      </c>
      <c r="D136" s="49">
        <f>SUM(D137:D139)</f>
        <v>25947623</v>
      </c>
    </row>
    <row r="137" spans="2:4" x14ac:dyDescent="0.2">
      <c r="B137" s="29" t="s">
        <v>204</v>
      </c>
      <c r="C137" s="30" t="s">
        <v>205</v>
      </c>
      <c r="D137" s="25">
        <v>12323811.5</v>
      </c>
    </row>
    <row r="138" spans="2:4" x14ac:dyDescent="0.2">
      <c r="B138" s="29" t="s">
        <v>206</v>
      </c>
      <c r="C138" s="30" t="s">
        <v>207</v>
      </c>
      <c r="D138" s="25">
        <v>12323811.5</v>
      </c>
    </row>
    <row r="139" spans="2:4" x14ac:dyDescent="0.2">
      <c r="B139" s="29" t="s">
        <v>208</v>
      </c>
      <c r="C139" s="30" t="s">
        <v>209</v>
      </c>
      <c r="D139" s="25">
        <v>1300000</v>
      </c>
    </row>
    <row r="140" spans="2:4" x14ac:dyDescent="0.2">
      <c r="B140" s="45">
        <v>2372</v>
      </c>
      <c r="C140" s="46" t="s">
        <v>210</v>
      </c>
      <c r="D140" s="49">
        <f>+D141</f>
        <v>1200000</v>
      </c>
    </row>
    <row r="141" spans="2:4" ht="15" customHeight="1" x14ac:dyDescent="0.2">
      <c r="B141" s="41" t="s">
        <v>289</v>
      </c>
      <c r="C141" s="44" t="s">
        <v>211</v>
      </c>
      <c r="D141" s="43">
        <v>1200000</v>
      </c>
    </row>
    <row r="142" spans="2:4" x14ac:dyDescent="0.2">
      <c r="B142" s="31">
        <v>239</v>
      </c>
      <c r="C142" s="37" t="s">
        <v>212</v>
      </c>
      <c r="D142" s="19">
        <f t="shared" ref="D142" si="13">SUM(D143:D148)</f>
        <v>4625000</v>
      </c>
    </row>
    <row r="143" spans="2:4" x14ac:dyDescent="0.2">
      <c r="B143" s="29" t="s">
        <v>213</v>
      </c>
      <c r="C143" s="40" t="s">
        <v>214</v>
      </c>
      <c r="D143" s="25">
        <v>300000</v>
      </c>
    </row>
    <row r="144" spans="2:4" ht="16.5" customHeight="1" x14ac:dyDescent="0.2">
      <c r="B144" s="29" t="s">
        <v>215</v>
      </c>
      <c r="C144" s="40" t="s">
        <v>216</v>
      </c>
      <c r="D144" s="25">
        <v>3500000</v>
      </c>
    </row>
    <row r="145" spans="2:8" x14ac:dyDescent="0.2">
      <c r="B145" s="29" t="s">
        <v>217</v>
      </c>
      <c r="C145" s="30" t="s">
        <v>218</v>
      </c>
      <c r="D145" s="25">
        <v>500000</v>
      </c>
    </row>
    <row r="146" spans="2:8" x14ac:dyDescent="0.2">
      <c r="B146" s="41" t="s">
        <v>219</v>
      </c>
      <c r="C146" s="44" t="s">
        <v>220</v>
      </c>
      <c r="D146" s="43">
        <v>75000</v>
      </c>
    </row>
    <row r="147" spans="2:8" x14ac:dyDescent="0.2">
      <c r="B147" s="41" t="s">
        <v>221</v>
      </c>
      <c r="C147" s="44" t="s">
        <v>222</v>
      </c>
      <c r="D147" s="43">
        <v>150000</v>
      </c>
    </row>
    <row r="148" spans="2:8" x14ac:dyDescent="0.2">
      <c r="B148" s="29" t="s">
        <v>223</v>
      </c>
      <c r="C148" s="40" t="s">
        <v>224</v>
      </c>
      <c r="D148" s="50">
        <v>100000</v>
      </c>
    </row>
    <row r="149" spans="2:8" x14ac:dyDescent="0.2">
      <c r="B149" s="38">
        <v>24</v>
      </c>
      <c r="C149" s="51" t="s">
        <v>225</v>
      </c>
      <c r="D149" s="16">
        <f t="shared" ref="D149" si="14">+D150+D152</f>
        <v>17067547</v>
      </c>
    </row>
    <row r="150" spans="2:8" x14ac:dyDescent="0.2">
      <c r="B150" s="31">
        <v>241</v>
      </c>
      <c r="C150" s="37" t="s">
        <v>226</v>
      </c>
      <c r="D150" s="52">
        <f t="shared" ref="D150" si="15">+D151</f>
        <v>7259960</v>
      </c>
    </row>
    <row r="151" spans="2:8" x14ac:dyDescent="0.2">
      <c r="B151" s="29" t="s">
        <v>227</v>
      </c>
      <c r="C151" s="40" t="s">
        <v>228</v>
      </c>
      <c r="D151" s="25">
        <v>7259960</v>
      </c>
    </row>
    <row r="152" spans="2:8" x14ac:dyDescent="0.2">
      <c r="B152" s="31">
        <v>247</v>
      </c>
      <c r="C152" s="37" t="s">
        <v>229</v>
      </c>
      <c r="D152" s="19">
        <f>+D153</f>
        <v>9807587</v>
      </c>
      <c r="F152" s="3" t="s">
        <v>299</v>
      </c>
    </row>
    <row r="153" spans="2:8" x14ac:dyDescent="0.2">
      <c r="B153" s="41" t="s">
        <v>230</v>
      </c>
      <c r="C153" s="44" t="s">
        <v>231</v>
      </c>
      <c r="D153" s="43">
        <v>9807587</v>
      </c>
    </row>
    <row r="154" spans="2:8" x14ac:dyDescent="0.2">
      <c r="B154" s="38">
        <v>26</v>
      </c>
      <c r="C154" s="51" t="s">
        <v>232</v>
      </c>
      <c r="D154" s="16">
        <f>D155+D160+D163+D166+D169</f>
        <v>113636832</v>
      </c>
      <c r="F154" s="3" t="s">
        <v>299</v>
      </c>
    </row>
    <row r="155" spans="2:8" x14ac:dyDescent="0.2">
      <c r="B155" s="31">
        <v>261</v>
      </c>
      <c r="C155" s="37" t="s">
        <v>233</v>
      </c>
      <c r="D155" s="19">
        <f>D156+D157+D158+D159</f>
        <v>52773034</v>
      </c>
    </row>
    <row r="156" spans="2:8" x14ac:dyDescent="0.2">
      <c r="B156" s="29" t="s">
        <v>234</v>
      </c>
      <c r="C156" s="40" t="s">
        <v>235</v>
      </c>
      <c r="D156" s="53">
        <v>24670234</v>
      </c>
    </row>
    <row r="157" spans="2:8" x14ac:dyDescent="0.2">
      <c r="B157" s="29" t="s">
        <v>236</v>
      </c>
      <c r="C157" s="40" t="s">
        <v>237</v>
      </c>
      <c r="D157" s="53">
        <v>20546334</v>
      </c>
    </row>
    <row r="158" spans="2:8" x14ac:dyDescent="0.2">
      <c r="B158" s="29" t="s">
        <v>238</v>
      </c>
      <c r="C158" s="40" t="s">
        <v>239</v>
      </c>
      <c r="D158" s="53">
        <v>1226100</v>
      </c>
      <c r="H158" s="93"/>
    </row>
    <row r="159" spans="2:8" x14ac:dyDescent="0.2">
      <c r="B159" s="29" t="s">
        <v>240</v>
      </c>
      <c r="C159" s="40" t="s">
        <v>241</v>
      </c>
      <c r="D159" s="53">
        <v>6330366</v>
      </c>
    </row>
    <row r="160" spans="2:8" x14ac:dyDescent="0.2">
      <c r="B160" s="31">
        <v>262</v>
      </c>
      <c r="C160" s="37" t="s">
        <v>242</v>
      </c>
      <c r="D160" s="19">
        <f>D161+D162</f>
        <v>22563798</v>
      </c>
    </row>
    <row r="161" spans="2:8" x14ac:dyDescent="0.2">
      <c r="B161" s="29" t="s">
        <v>243</v>
      </c>
      <c r="C161" s="40" t="s">
        <v>244</v>
      </c>
      <c r="D161" s="25">
        <v>20779532</v>
      </c>
    </row>
    <row r="162" spans="2:8" x14ac:dyDescent="0.2">
      <c r="B162" s="29" t="s">
        <v>245</v>
      </c>
      <c r="C162" s="40" t="s">
        <v>246</v>
      </c>
      <c r="D162" s="25">
        <v>1784266</v>
      </c>
    </row>
    <row r="163" spans="2:8" x14ac:dyDescent="0.2">
      <c r="B163" s="31">
        <v>264</v>
      </c>
      <c r="C163" s="37" t="s">
        <v>247</v>
      </c>
      <c r="D163" s="19">
        <f>D164+D165</f>
        <v>21500000</v>
      </c>
    </row>
    <row r="164" spans="2:8" x14ac:dyDescent="0.2">
      <c r="B164" s="41" t="s">
        <v>248</v>
      </c>
      <c r="C164" s="44" t="s">
        <v>249</v>
      </c>
      <c r="D164" s="43">
        <v>20400000</v>
      </c>
      <c r="H164" s="93"/>
    </row>
    <row r="165" spans="2:8" x14ac:dyDescent="0.2">
      <c r="B165" s="41" t="s">
        <v>250</v>
      </c>
      <c r="C165" s="44" t="s">
        <v>251</v>
      </c>
      <c r="D165" s="43">
        <v>1100000</v>
      </c>
    </row>
    <row r="166" spans="2:8" ht="24" customHeight="1" x14ac:dyDescent="0.2">
      <c r="B166" s="31">
        <v>265</v>
      </c>
      <c r="C166" s="37" t="s">
        <v>252</v>
      </c>
      <c r="D166" s="19">
        <f>D167+D168</f>
        <v>6800000</v>
      </c>
    </row>
    <row r="167" spans="2:8" x14ac:dyDescent="0.2">
      <c r="B167" s="41" t="s">
        <v>253</v>
      </c>
      <c r="C167" s="44" t="s">
        <v>254</v>
      </c>
      <c r="D167" s="43">
        <v>5700000</v>
      </c>
    </row>
    <row r="168" spans="2:8" x14ac:dyDescent="0.2">
      <c r="B168" s="41" t="s">
        <v>255</v>
      </c>
      <c r="C168" s="44" t="s">
        <v>256</v>
      </c>
      <c r="D168" s="43">
        <v>1100000</v>
      </c>
    </row>
    <row r="169" spans="2:8" x14ac:dyDescent="0.2">
      <c r="B169" s="31">
        <v>268</v>
      </c>
      <c r="C169" s="37" t="s">
        <v>257</v>
      </c>
      <c r="D169" s="19">
        <f>D170</f>
        <v>10000000</v>
      </c>
    </row>
    <row r="170" spans="2:8" ht="13.5" customHeight="1" x14ac:dyDescent="0.2">
      <c r="B170" s="41" t="s">
        <v>258</v>
      </c>
      <c r="C170" s="44" t="s">
        <v>259</v>
      </c>
      <c r="D170" s="43">
        <v>10000000</v>
      </c>
    </row>
    <row r="171" spans="2:8" ht="15" customHeight="1" x14ac:dyDescent="0.2">
      <c r="B171" s="96"/>
      <c r="C171" s="97" t="s">
        <v>260</v>
      </c>
      <c r="D171" s="98">
        <f>+D15+D47+D91+D149+D154</f>
        <v>782836195</v>
      </c>
    </row>
    <row r="172" spans="2:8" x14ac:dyDescent="0.2">
      <c r="B172" s="96"/>
      <c r="C172" s="97"/>
      <c r="D172" s="98"/>
    </row>
    <row r="173" spans="2:8" ht="15" customHeight="1" x14ac:dyDescent="0.2">
      <c r="B173" s="36"/>
      <c r="C173" s="57"/>
      <c r="D173" s="22"/>
    </row>
    <row r="174" spans="2:8" ht="25.5" x14ac:dyDescent="0.2">
      <c r="B174" s="11" t="s">
        <v>261</v>
      </c>
      <c r="C174" s="58" t="s">
        <v>262</v>
      </c>
      <c r="D174" s="13">
        <f t="shared" ref="D174:D175" si="16">+D175</f>
        <v>18128474</v>
      </c>
    </row>
    <row r="175" spans="2:8" x14ac:dyDescent="0.2">
      <c r="B175" s="59" t="s">
        <v>263</v>
      </c>
      <c r="C175" s="60" t="s">
        <v>264</v>
      </c>
      <c r="D175" s="19">
        <f t="shared" si="16"/>
        <v>18128474</v>
      </c>
    </row>
    <row r="176" spans="2:8" x14ac:dyDescent="0.2">
      <c r="B176" s="14">
        <v>21</v>
      </c>
      <c r="C176" s="15" t="s">
        <v>5</v>
      </c>
      <c r="D176" s="16">
        <f>+D177+D181</f>
        <v>18128474</v>
      </c>
    </row>
    <row r="177" spans="2:6" x14ac:dyDescent="0.2">
      <c r="B177" s="17" t="s">
        <v>265</v>
      </c>
      <c r="C177" s="18" t="s">
        <v>6</v>
      </c>
      <c r="D177" s="19">
        <f t="shared" ref="D177" si="17">+D178</f>
        <v>16200000</v>
      </c>
    </row>
    <row r="178" spans="2:6" x14ac:dyDescent="0.2">
      <c r="B178" s="20" t="s">
        <v>266</v>
      </c>
      <c r="C178" s="21" t="s">
        <v>7</v>
      </c>
      <c r="D178" s="22">
        <f t="shared" ref="D178" si="18">+D179+D180</f>
        <v>16200000</v>
      </c>
    </row>
    <row r="179" spans="2:6" x14ac:dyDescent="0.2">
      <c r="B179" s="23" t="s">
        <v>8</v>
      </c>
      <c r="C179" s="24" t="s">
        <v>9</v>
      </c>
      <c r="D179" s="25">
        <v>15000000</v>
      </c>
    </row>
    <row r="180" spans="2:6" x14ac:dyDescent="0.2">
      <c r="B180" s="23" t="s">
        <v>267</v>
      </c>
      <c r="C180" s="24" t="s">
        <v>19</v>
      </c>
      <c r="D180" s="25">
        <v>1200000</v>
      </c>
    </row>
    <row r="181" spans="2:6" x14ac:dyDescent="0.2">
      <c r="B181" s="31" t="s">
        <v>268</v>
      </c>
      <c r="C181" s="37" t="s">
        <v>45</v>
      </c>
      <c r="D181" s="19">
        <f>SUM(D182:D184)</f>
        <v>1928474</v>
      </c>
    </row>
    <row r="182" spans="2:6" x14ac:dyDescent="0.2">
      <c r="B182" s="29" t="s">
        <v>46</v>
      </c>
      <c r="C182" s="30" t="s">
        <v>47</v>
      </c>
      <c r="D182" s="25">
        <v>863810</v>
      </c>
    </row>
    <row r="183" spans="2:6" x14ac:dyDescent="0.2">
      <c r="B183" s="29" t="s">
        <v>48</v>
      </c>
      <c r="C183" s="30" t="s">
        <v>49</v>
      </c>
      <c r="D183" s="25">
        <v>925389</v>
      </c>
    </row>
    <row r="184" spans="2:6" x14ac:dyDescent="0.2">
      <c r="B184" s="29" t="s">
        <v>50</v>
      </c>
      <c r="C184" s="30" t="s">
        <v>51</v>
      </c>
      <c r="D184" s="25">
        <v>139275</v>
      </c>
    </row>
    <row r="185" spans="2:6" x14ac:dyDescent="0.2">
      <c r="B185" s="61"/>
      <c r="C185" s="62"/>
      <c r="D185" s="54"/>
    </row>
    <row r="186" spans="2:6" s="56" customFormat="1" ht="13.5" customHeight="1" x14ac:dyDescent="0.2">
      <c r="B186" s="55"/>
      <c r="C186" s="62" t="s">
        <v>269</v>
      </c>
      <c r="D186" s="54">
        <f>+D174</f>
        <v>18128474</v>
      </c>
      <c r="E186" s="63"/>
      <c r="F186" s="63"/>
    </row>
    <row r="187" spans="2:6" x14ac:dyDescent="0.2">
      <c r="B187" s="36"/>
      <c r="C187" s="57"/>
      <c r="D187" s="22"/>
    </row>
    <row r="188" spans="2:6" ht="25.5" x14ac:dyDescent="0.2">
      <c r="B188" s="11" t="s">
        <v>270</v>
      </c>
      <c r="C188" s="58" t="s">
        <v>271</v>
      </c>
      <c r="D188" s="13">
        <f>+D189</f>
        <v>95264000</v>
      </c>
    </row>
    <row r="189" spans="2:6" x14ac:dyDescent="0.2">
      <c r="B189" s="59" t="s">
        <v>263</v>
      </c>
      <c r="C189" s="60" t="s">
        <v>272</v>
      </c>
      <c r="D189" s="19">
        <f>+D190</f>
        <v>95264000</v>
      </c>
    </row>
    <row r="190" spans="2:6" x14ac:dyDescent="0.2">
      <c r="B190" s="14">
        <v>2.1</v>
      </c>
      <c r="C190" s="15" t="s">
        <v>5</v>
      </c>
      <c r="D190" s="16">
        <f>+D191+D195</f>
        <v>95264000</v>
      </c>
    </row>
    <row r="191" spans="2:6" x14ac:dyDescent="0.2">
      <c r="B191" s="17" t="s">
        <v>265</v>
      </c>
      <c r="C191" s="18" t="s">
        <v>6</v>
      </c>
      <c r="D191" s="19">
        <f>+D192+D194</f>
        <v>85420000</v>
      </c>
    </row>
    <row r="192" spans="2:6" x14ac:dyDescent="0.2">
      <c r="B192" s="20" t="s">
        <v>266</v>
      </c>
      <c r="C192" s="21" t="s">
        <v>7</v>
      </c>
      <c r="D192" s="22">
        <f>+D193</f>
        <v>80000000</v>
      </c>
    </row>
    <row r="193" spans="2:6" ht="15.75" customHeight="1" x14ac:dyDescent="0.2">
      <c r="B193" s="23" t="s">
        <v>8</v>
      </c>
      <c r="C193" s="24" t="s">
        <v>9</v>
      </c>
      <c r="D193" s="25">
        <v>80000000</v>
      </c>
    </row>
    <row r="194" spans="2:6" x14ac:dyDescent="0.2">
      <c r="B194" s="23" t="s">
        <v>267</v>
      </c>
      <c r="C194" s="24" t="s">
        <v>19</v>
      </c>
      <c r="D194" s="25">
        <v>5420000</v>
      </c>
    </row>
    <row r="195" spans="2:6" x14ac:dyDescent="0.2">
      <c r="B195" s="31" t="s">
        <v>268</v>
      </c>
      <c r="C195" s="37" t="s">
        <v>45</v>
      </c>
      <c r="D195" s="19">
        <f>D198+D197+D196</f>
        <v>9844000</v>
      </c>
    </row>
    <row r="196" spans="2:6" x14ac:dyDescent="0.2">
      <c r="B196" s="29" t="s">
        <v>46</v>
      </c>
      <c r="C196" s="30" t="s">
        <v>47</v>
      </c>
      <c r="D196" s="25">
        <v>4346038</v>
      </c>
    </row>
    <row r="197" spans="2:6" x14ac:dyDescent="0.2">
      <c r="B197" s="29" t="s">
        <v>48</v>
      </c>
      <c r="C197" s="30" t="s">
        <v>49</v>
      </c>
      <c r="D197" s="25">
        <v>4686808</v>
      </c>
    </row>
    <row r="198" spans="2:6" x14ac:dyDescent="0.2">
      <c r="B198" s="29" t="s">
        <v>50</v>
      </c>
      <c r="C198" s="30" t="s">
        <v>51</v>
      </c>
      <c r="D198" s="25">
        <v>811154</v>
      </c>
    </row>
    <row r="199" spans="2:6" x14ac:dyDescent="0.2">
      <c r="B199" s="55"/>
      <c r="C199" s="62"/>
      <c r="D199" s="54"/>
    </row>
    <row r="200" spans="2:6" s="56" customFormat="1" ht="12.75" customHeight="1" x14ac:dyDescent="0.2">
      <c r="B200" s="55"/>
      <c r="C200" s="64" t="s">
        <v>273</v>
      </c>
      <c r="D200" s="54">
        <f>+D191+D195</f>
        <v>95264000</v>
      </c>
      <c r="E200" s="63"/>
      <c r="F200" s="63"/>
    </row>
    <row r="201" spans="2:6" ht="12.75" customHeight="1" x14ac:dyDescent="0.2">
      <c r="B201" s="36"/>
      <c r="C201" s="57"/>
      <c r="D201" s="22"/>
    </row>
    <row r="202" spans="2:6" ht="25.5" x14ac:dyDescent="0.2">
      <c r="B202" s="11" t="s">
        <v>291</v>
      </c>
      <c r="C202" s="65" t="s">
        <v>275</v>
      </c>
      <c r="D202" s="13">
        <f>+D203</f>
        <v>5653000</v>
      </c>
    </row>
    <row r="203" spans="2:6" x14ac:dyDescent="0.2">
      <c r="B203" s="66" t="s">
        <v>263</v>
      </c>
      <c r="C203" s="67" t="s">
        <v>276</v>
      </c>
      <c r="D203" s="68">
        <f>+D204+D213</f>
        <v>5653000</v>
      </c>
    </row>
    <row r="204" spans="2:6" x14ac:dyDescent="0.2">
      <c r="B204" s="14">
        <v>2.1</v>
      </c>
      <c r="C204" s="15" t="s">
        <v>5</v>
      </c>
      <c r="D204" s="16">
        <f>+D205+D209</f>
        <v>3553000</v>
      </c>
    </row>
    <row r="205" spans="2:6" x14ac:dyDescent="0.2">
      <c r="B205" s="17" t="s">
        <v>265</v>
      </c>
      <c r="C205" s="18" t="s">
        <v>6</v>
      </c>
      <c r="D205" s="19">
        <f t="shared" ref="D205" si="19">+D206</f>
        <v>3150000</v>
      </c>
    </row>
    <row r="206" spans="2:6" x14ac:dyDescent="0.2">
      <c r="B206" s="20" t="s">
        <v>266</v>
      </c>
      <c r="C206" s="21" t="s">
        <v>7</v>
      </c>
      <c r="D206" s="22">
        <f>+D207+D208</f>
        <v>3150000</v>
      </c>
    </row>
    <row r="207" spans="2:6" x14ac:dyDescent="0.2">
      <c r="B207" s="23" t="s">
        <v>8</v>
      </c>
      <c r="C207" s="24" t="s">
        <v>9</v>
      </c>
      <c r="D207" s="25">
        <v>2650000</v>
      </c>
    </row>
    <row r="208" spans="2:6" x14ac:dyDescent="0.2">
      <c r="B208" s="23" t="s">
        <v>267</v>
      </c>
      <c r="C208" s="24" t="s">
        <v>19</v>
      </c>
      <c r="D208" s="25">
        <v>500000</v>
      </c>
    </row>
    <row r="209" spans="1:6" x14ac:dyDescent="0.2">
      <c r="B209" s="31" t="s">
        <v>268</v>
      </c>
      <c r="C209" s="37" t="s">
        <v>45</v>
      </c>
      <c r="D209" s="19">
        <f>D212+D211+D210</f>
        <v>403000</v>
      </c>
    </row>
    <row r="210" spans="1:6" x14ac:dyDescent="0.2">
      <c r="B210" s="29" t="s">
        <v>46</v>
      </c>
      <c r="C210" s="30" t="s">
        <v>47</v>
      </c>
      <c r="D210" s="25">
        <v>200000</v>
      </c>
    </row>
    <row r="211" spans="1:6" x14ac:dyDescent="0.2">
      <c r="B211" s="29" t="s">
        <v>48</v>
      </c>
      <c r="C211" s="30" t="s">
        <v>49</v>
      </c>
      <c r="D211" s="25">
        <v>103000</v>
      </c>
    </row>
    <row r="212" spans="1:6" x14ac:dyDescent="0.2">
      <c r="B212" s="29" t="s">
        <v>50</v>
      </c>
      <c r="C212" s="30" t="s">
        <v>51</v>
      </c>
      <c r="D212" s="25">
        <v>100000</v>
      </c>
    </row>
    <row r="213" spans="1:6" x14ac:dyDescent="0.2">
      <c r="B213" s="38">
        <v>2.4</v>
      </c>
      <c r="C213" s="51" t="s">
        <v>225</v>
      </c>
      <c r="D213" s="16">
        <f t="shared" ref="D213" si="20">+D214</f>
        <v>2100000</v>
      </c>
    </row>
    <row r="214" spans="1:6" x14ac:dyDescent="0.2">
      <c r="B214" s="33" t="s">
        <v>277</v>
      </c>
      <c r="C214" s="69" t="s">
        <v>226</v>
      </c>
      <c r="D214" s="70">
        <f t="shared" ref="D214" si="21">+D215+D216</f>
        <v>2100000</v>
      </c>
    </row>
    <row r="215" spans="1:6" x14ac:dyDescent="0.2">
      <c r="B215" s="29" t="s">
        <v>227</v>
      </c>
      <c r="C215" s="40" t="s">
        <v>278</v>
      </c>
      <c r="D215" s="25">
        <v>2000000</v>
      </c>
    </row>
    <row r="216" spans="1:6" x14ac:dyDescent="0.2">
      <c r="B216" s="29" t="s">
        <v>279</v>
      </c>
      <c r="C216" s="40" t="s">
        <v>280</v>
      </c>
      <c r="D216" s="25">
        <v>100000</v>
      </c>
    </row>
    <row r="217" spans="1:6" x14ac:dyDescent="0.2">
      <c r="B217" s="61"/>
      <c r="C217" s="62"/>
      <c r="D217" s="54"/>
    </row>
    <row r="218" spans="1:6" s="56" customFormat="1" ht="13.5" customHeight="1" x14ac:dyDescent="0.2">
      <c r="B218" s="71" t="s">
        <v>274</v>
      </c>
      <c r="C218" s="64" t="s">
        <v>281</v>
      </c>
      <c r="D218" s="54">
        <f t="shared" ref="D218" si="22">+D205+D209+D213</f>
        <v>5653000</v>
      </c>
      <c r="E218" s="63"/>
      <c r="F218" s="63"/>
    </row>
    <row r="219" spans="1:6" x14ac:dyDescent="0.2">
      <c r="B219" s="72"/>
      <c r="C219" s="73"/>
      <c r="D219" s="83"/>
    </row>
    <row r="220" spans="1:6" x14ac:dyDescent="0.2">
      <c r="B220" s="74"/>
      <c r="C220" s="75" t="s">
        <v>282</v>
      </c>
      <c r="D220" s="76">
        <f t="shared" ref="D220" si="23">+D14+D174+D188+D202</f>
        <v>901881669</v>
      </c>
    </row>
    <row r="221" spans="1:6" x14ac:dyDescent="0.2">
      <c r="A221" s="56"/>
      <c r="B221" s="88"/>
      <c r="C221" s="57"/>
      <c r="D221" s="89"/>
      <c r="E221" s="63"/>
    </row>
    <row r="222" spans="1:6" x14ac:dyDescent="0.2">
      <c r="A222" s="56"/>
      <c r="B222" s="88"/>
      <c r="C222" s="57"/>
      <c r="D222" s="89"/>
      <c r="E222" s="63"/>
    </row>
    <row r="223" spans="1:6" ht="15" x14ac:dyDescent="0.25">
      <c r="B223"/>
      <c r="C223"/>
      <c r="D223"/>
    </row>
    <row r="224" spans="1:6" x14ac:dyDescent="0.2">
      <c r="B224" s="84" t="s">
        <v>290</v>
      </c>
      <c r="C224" s="78"/>
      <c r="D224" s="81" t="s">
        <v>288</v>
      </c>
    </row>
    <row r="225" spans="2:4" x14ac:dyDescent="0.2">
      <c r="B225" s="85" t="s">
        <v>297</v>
      </c>
      <c r="C225" s="77"/>
      <c r="D225" s="80" t="s">
        <v>285</v>
      </c>
    </row>
    <row r="226" spans="2:4" x14ac:dyDescent="0.2">
      <c r="B226" s="84" t="s">
        <v>283</v>
      </c>
      <c r="C226" s="78"/>
      <c r="D226" s="79" t="s">
        <v>286</v>
      </c>
    </row>
    <row r="227" spans="2:4" ht="15" x14ac:dyDescent="0.25">
      <c r="C227" s="81" t="s">
        <v>284</v>
      </c>
      <c r="D227"/>
    </row>
    <row r="228" spans="2:4" ht="15" x14ac:dyDescent="0.25">
      <c r="B228"/>
      <c r="C228" s="87" t="s">
        <v>287</v>
      </c>
      <c r="D228"/>
    </row>
    <row r="229" spans="2:4" x14ac:dyDescent="0.2">
      <c r="C229" s="86" t="s">
        <v>296</v>
      </c>
      <c r="D229" s="4"/>
    </row>
    <row r="231" spans="2:4" ht="15" customHeight="1" x14ac:dyDescent="0.2"/>
    <row r="232" spans="2:4" ht="15" customHeight="1" x14ac:dyDescent="0.2"/>
    <row r="234" spans="2:4" x14ac:dyDescent="0.2">
      <c r="D234" s="1"/>
    </row>
  </sheetData>
  <mergeCells count="9">
    <mergeCell ref="B7:D7"/>
    <mergeCell ref="C4:D4"/>
    <mergeCell ref="C5:D5"/>
    <mergeCell ref="B171:B172"/>
    <mergeCell ref="C171:C172"/>
    <mergeCell ref="D171:D172"/>
    <mergeCell ref="B8:D8"/>
    <mergeCell ref="B9:D9"/>
    <mergeCell ref="B10:D10"/>
  </mergeCells>
  <printOptions horizontalCentered="1" verticalCentered="1"/>
  <pageMargins left="0.15748031496062992" right="0.15748031496062992" top="0.15748031496062992" bottom="0.15748031496062992" header="0.15748031496062992" footer="0.31496062992125984"/>
  <pageSetup paperSize="5" scale="95" fitToHeight="0" orientation="portrait" r:id="rId1"/>
  <rowBreaks count="3" manualBreakCount="3">
    <brk id="75" min="1" max="3" man="1"/>
    <brk id="134" min="1" max="3" man="1"/>
    <brk id="186" min="1" max="3" man="1"/>
  </rowBreaks>
  <ignoredErrors>
    <ignoredError sqref="D176:D181" formula="1"/>
    <ignoredError sqref="B14 B188:B201 B203 B174:B1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Deysis Esther Matos Matos Ferreiras</cp:lastModifiedBy>
  <cp:lastPrinted>2022-02-10T19:27:14Z</cp:lastPrinted>
  <dcterms:created xsi:type="dcterms:W3CDTF">2022-02-08T15:57:08Z</dcterms:created>
  <dcterms:modified xsi:type="dcterms:W3CDTF">2022-02-11T19:49:47Z</dcterms:modified>
</cp:coreProperties>
</file>