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Print_Area" localSheetId="0">'Empleados )'!$A$1:$L$343</definedName>
  </definedNames>
  <calcPr calcId="152511"/>
</workbook>
</file>

<file path=xl/calcChain.xml><?xml version="1.0" encoding="utf-8"?>
<calcChain xmlns="http://schemas.openxmlformats.org/spreadsheetml/2006/main">
  <c r="G327" i="1" l="1"/>
  <c r="E327" i="1"/>
  <c r="D327" i="1"/>
  <c r="C327" i="1"/>
  <c r="J326" i="1"/>
  <c r="J324" i="1"/>
  <c r="G324" i="1"/>
  <c r="E324" i="1"/>
  <c r="D324" i="1"/>
  <c r="C324" i="1"/>
  <c r="K323" i="1"/>
  <c r="L323" i="1" s="1"/>
  <c r="L324" i="1" s="1"/>
  <c r="F323" i="1"/>
  <c r="F324" i="1" s="1"/>
  <c r="J321" i="1"/>
  <c r="G321" i="1"/>
  <c r="E321" i="1"/>
  <c r="D321" i="1"/>
  <c r="C321" i="1"/>
  <c r="K320" i="1"/>
  <c r="L320" i="1" s="1"/>
  <c r="F320" i="1"/>
  <c r="K319" i="1"/>
  <c r="L319" i="1" s="1"/>
  <c r="F319" i="1"/>
  <c r="K318" i="1"/>
  <c r="L318" i="1" s="1"/>
  <c r="F318" i="1"/>
  <c r="K317" i="1"/>
  <c r="L317" i="1" s="1"/>
  <c r="F317" i="1"/>
  <c r="K316" i="1"/>
  <c r="L316" i="1" s="1"/>
  <c r="F316" i="1"/>
  <c r="K315" i="1"/>
  <c r="L315" i="1" s="1"/>
  <c r="F315" i="1"/>
  <c r="K314" i="1"/>
  <c r="L314" i="1" s="1"/>
  <c r="F314" i="1"/>
  <c r="K313" i="1"/>
  <c r="L313" i="1" s="1"/>
  <c r="F313" i="1"/>
  <c r="K312" i="1"/>
  <c r="L312" i="1" s="1"/>
  <c r="F312" i="1"/>
  <c r="K311" i="1"/>
  <c r="L311" i="1" s="1"/>
  <c r="F311" i="1"/>
  <c r="K310" i="1"/>
  <c r="L310" i="1" s="1"/>
  <c r="F310" i="1"/>
  <c r="K309" i="1"/>
  <c r="L309" i="1" s="1"/>
  <c r="F309" i="1"/>
  <c r="K308" i="1"/>
  <c r="L308" i="1" s="1"/>
  <c r="F308" i="1"/>
  <c r="K307" i="1"/>
  <c r="L307" i="1" s="1"/>
  <c r="F307" i="1"/>
  <c r="K306" i="1"/>
  <c r="L306" i="1" s="1"/>
  <c r="F306" i="1"/>
  <c r="K305" i="1"/>
  <c r="L305" i="1" s="1"/>
  <c r="F305" i="1"/>
  <c r="L304" i="1"/>
  <c r="K304" i="1"/>
  <c r="F304" i="1"/>
  <c r="K303" i="1"/>
  <c r="F303" i="1"/>
  <c r="J301" i="1"/>
  <c r="G301" i="1"/>
  <c r="E301" i="1"/>
  <c r="D301" i="1"/>
  <c r="C301" i="1"/>
  <c r="K300" i="1"/>
  <c r="L300" i="1" s="1"/>
  <c r="F300" i="1"/>
  <c r="K299" i="1"/>
  <c r="L299" i="1" s="1"/>
  <c r="F299" i="1"/>
  <c r="K298" i="1"/>
  <c r="L298" i="1" s="1"/>
  <c r="F298" i="1"/>
  <c r="K297" i="1"/>
  <c r="L297" i="1" s="1"/>
  <c r="F297" i="1"/>
  <c r="K296" i="1"/>
  <c r="L296" i="1" s="1"/>
  <c r="F296" i="1"/>
  <c r="K295" i="1"/>
  <c r="L295" i="1" s="1"/>
  <c r="F295" i="1"/>
  <c r="K294" i="1"/>
  <c r="L294" i="1" s="1"/>
  <c r="F294" i="1"/>
  <c r="K293" i="1"/>
  <c r="L293" i="1" s="1"/>
  <c r="F293" i="1"/>
  <c r="K292" i="1"/>
  <c r="F292" i="1"/>
  <c r="J290" i="1"/>
  <c r="G290" i="1"/>
  <c r="E290" i="1"/>
  <c r="D290" i="1"/>
  <c r="C290" i="1"/>
  <c r="K289" i="1"/>
  <c r="L289" i="1" s="1"/>
  <c r="F289" i="1"/>
  <c r="K288" i="1"/>
  <c r="L288" i="1" s="1"/>
  <c r="F288" i="1"/>
  <c r="K287" i="1"/>
  <c r="L287" i="1" s="1"/>
  <c r="F287" i="1"/>
  <c r="K286" i="1"/>
  <c r="F286" i="1"/>
  <c r="J284" i="1"/>
  <c r="G284" i="1"/>
  <c r="E284" i="1"/>
  <c r="D284" i="1"/>
  <c r="C284" i="1"/>
  <c r="K283" i="1"/>
  <c r="L283" i="1" s="1"/>
  <c r="F283" i="1"/>
  <c r="K282" i="1"/>
  <c r="L282" i="1" s="1"/>
  <c r="F282" i="1"/>
  <c r="K281" i="1"/>
  <c r="L281" i="1" s="1"/>
  <c r="F281" i="1"/>
  <c r="J279" i="1"/>
  <c r="G279" i="1"/>
  <c r="E279" i="1"/>
  <c r="D279" i="1"/>
  <c r="C279" i="1"/>
  <c r="K278" i="1"/>
  <c r="F278" i="1"/>
  <c r="K277" i="1"/>
  <c r="L277" i="1" s="1"/>
  <c r="F277" i="1"/>
  <c r="F279" i="1" s="1"/>
  <c r="J275" i="1"/>
  <c r="G275" i="1"/>
  <c r="E275" i="1"/>
  <c r="D275" i="1"/>
  <c r="C275" i="1"/>
  <c r="K274" i="1"/>
  <c r="K275" i="1" s="1"/>
  <c r="F274" i="1"/>
  <c r="F275" i="1" s="1"/>
  <c r="J272" i="1"/>
  <c r="H272" i="1"/>
  <c r="G272" i="1"/>
  <c r="E272" i="1"/>
  <c r="D272" i="1"/>
  <c r="C272" i="1"/>
  <c r="K271" i="1"/>
  <c r="L271" i="1" s="1"/>
  <c r="F271" i="1"/>
  <c r="K270" i="1"/>
  <c r="L270" i="1" s="1"/>
  <c r="F270" i="1"/>
  <c r="K269" i="1"/>
  <c r="F269" i="1"/>
  <c r="F272" i="1" s="1"/>
  <c r="J267" i="1"/>
  <c r="G267" i="1"/>
  <c r="E267" i="1"/>
  <c r="D267" i="1"/>
  <c r="C267" i="1"/>
  <c r="K266" i="1"/>
  <c r="L266" i="1" s="1"/>
  <c r="F266" i="1"/>
  <c r="K265" i="1"/>
  <c r="K267" i="1" s="1"/>
  <c r="F265" i="1"/>
  <c r="J263" i="1"/>
  <c r="G263" i="1"/>
  <c r="E263" i="1"/>
  <c r="D263" i="1"/>
  <c r="C263" i="1"/>
  <c r="K262" i="1"/>
  <c r="L262" i="1" s="1"/>
  <c r="F262" i="1"/>
  <c r="K261" i="1"/>
  <c r="L261" i="1" s="1"/>
  <c r="F261" i="1"/>
  <c r="K260" i="1"/>
  <c r="L260" i="1" s="1"/>
  <c r="F260" i="1"/>
  <c r="K259" i="1"/>
  <c r="L259" i="1" s="1"/>
  <c r="F259" i="1"/>
  <c r="K258" i="1"/>
  <c r="L258" i="1" s="1"/>
  <c r="F258" i="1"/>
  <c r="K257" i="1"/>
  <c r="F257" i="1"/>
  <c r="J255" i="1"/>
  <c r="G255" i="1"/>
  <c r="E255" i="1"/>
  <c r="D255" i="1"/>
  <c r="C255" i="1"/>
  <c r="K254" i="1"/>
  <c r="L254" i="1" s="1"/>
  <c r="F254" i="1"/>
  <c r="K253" i="1"/>
  <c r="L253" i="1" s="1"/>
  <c r="L255" i="1" s="1"/>
  <c r="F253" i="1"/>
  <c r="F255" i="1" s="1"/>
  <c r="J251" i="1"/>
  <c r="G251" i="1"/>
  <c r="E251" i="1"/>
  <c r="D251" i="1"/>
  <c r="C251" i="1"/>
  <c r="K250" i="1"/>
  <c r="L250" i="1" s="1"/>
  <c r="F250" i="1"/>
  <c r="K249" i="1"/>
  <c r="F249" i="1"/>
  <c r="J247" i="1"/>
  <c r="G247" i="1"/>
  <c r="E247" i="1"/>
  <c r="D247" i="1"/>
  <c r="C247" i="1"/>
  <c r="K246" i="1"/>
  <c r="L246" i="1" s="1"/>
  <c r="F246" i="1"/>
  <c r="K245" i="1"/>
  <c r="F245" i="1"/>
  <c r="J242" i="1"/>
  <c r="G242" i="1"/>
  <c r="E242" i="1"/>
  <c r="D242" i="1"/>
  <c r="C242" i="1"/>
  <c r="K241" i="1"/>
  <c r="L241" i="1" s="1"/>
  <c r="F241" i="1"/>
  <c r="K240" i="1"/>
  <c r="F240" i="1"/>
  <c r="K239" i="1"/>
  <c r="L239" i="1" s="1"/>
  <c r="F239" i="1"/>
  <c r="J237" i="1"/>
  <c r="I237" i="1"/>
  <c r="G237" i="1"/>
  <c r="E237" i="1"/>
  <c r="D237" i="1"/>
  <c r="C237" i="1"/>
  <c r="K236" i="1"/>
  <c r="L236" i="1" s="1"/>
  <c r="F236" i="1"/>
  <c r="K235" i="1"/>
  <c r="L235" i="1" s="1"/>
  <c r="F235" i="1"/>
  <c r="L234" i="1"/>
  <c r="K234" i="1"/>
  <c r="F234" i="1"/>
  <c r="J232" i="1"/>
  <c r="G232" i="1"/>
  <c r="E232" i="1"/>
  <c r="D232" i="1"/>
  <c r="C232" i="1"/>
  <c r="K231" i="1"/>
  <c r="L231" i="1" s="1"/>
  <c r="F231" i="1"/>
  <c r="K230" i="1"/>
  <c r="L230" i="1" s="1"/>
  <c r="F230" i="1"/>
  <c r="L229" i="1"/>
  <c r="K229" i="1"/>
  <c r="F229" i="1"/>
  <c r="K228" i="1"/>
  <c r="L228" i="1" s="1"/>
  <c r="F228" i="1"/>
  <c r="K227" i="1"/>
  <c r="L227" i="1" s="1"/>
  <c r="F227" i="1"/>
  <c r="K226" i="1"/>
  <c r="L226" i="1" s="1"/>
  <c r="F226" i="1"/>
  <c r="K225" i="1"/>
  <c r="L225" i="1" s="1"/>
  <c r="F225" i="1"/>
  <c r="K224" i="1"/>
  <c r="L224" i="1" s="1"/>
  <c r="F224" i="1"/>
  <c r="K223" i="1"/>
  <c r="L223" i="1" s="1"/>
  <c r="F223" i="1"/>
  <c r="K222" i="1"/>
  <c r="L222" i="1" s="1"/>
  <c r="F222" i="1"/>
  <c r="K221" i="1"/>
  <c r="L221" i="1" s="1"/>
  <c r="F221" i="1"/>
  <c r="K220" i="1"/>
  <c r="L220" i="1" s="1"/>
  <c r="F220" i="1"/>
  <c r="K219" i="1"/>
  <c r="L219" i="1" s="1"/>
  <c r="F219" i="1"/>
  <c r="K218" i="1"/>
  <c r="L218" i="1" s="1"/>
  <c r="F218" i="1"/>
  <c r="K217" i="1"/>
  <c r="L217" i="1" s="1"/>
  <c r="F217" i="1"/>
  <c r="K216" i="1"/>
  <c r="L216" i="1" s="1"/>
  <c r="F216" i="1"/>
  <c r="K215" i="1"/>
  <c r="F215" i="1"/>
  <c r="J212" i="1"/>
  <c r="G212" i="1"/>
  <c r="E212" i="1"/>
  <c r="D212" i="1"/>
  <c r="C212" i="1"/>
  <c r="K211" i="1"/>
  <c r="L211" i="1" s="1"/>
  <c r="F211" i="1"/>
  <c r="K210" i="1"/>
  <c r="L210" i="1" s="1"/>
  <c r="F210" i="1"/>
  <c r="K209" i="1"/>
  <c r="L209" i="1" s="1"/>
  <c r="F209" i="1"/>
  <c r="K208" i="1"/>
  <c r="L208" i="1" s="1"/>
  <c r="F208" i="1"/>
  <c r="K207" i="1"/>
  <c r="L207" i="1" s="1"/>
  <c r="F207" i="1"/>
  <c r="K206" i="1"/>
  <c r="L206" i="1" s="1"/>
  <c r="F206" i="1"/>
  <c r="K205" i="1"/>
  <c r="L205" i="1" s="1"/>
  <c r="F205" i="1"/>
  <c r="J203" i="1"/>
  <c r="I203" i="1"/>
  <c r="H203" i="1"/>
  <c r="G203" i="1"/>
  <c r="E203" i="1"/>
  <c r="D203" i="1"/>
  <c r="C203" i="1"/>
  <c r="K202" i="1"/>
  <c r="L202" i="1" s="1"/>
  <c r="F202" i="1"/>
  <c r="K201" i="1"/>
  <c r="L201" i="1" s="1"/>
  <c r="F201" i="1"/>
  <c r="K200" i="1"/>
  <c r="L200" i="1" s="1"/>
  <c r="F200" i="1"/>
  <c r="K199" i="1"/>
  <c r="L199" i="1" s="1"/>
  <c r="F199" i="1"/>
  <c r="K198" i="1"/>
  <c r="L198" i="1" s="1"/>
  <c r="F198" i="1"/>
  <c r="K197" i="1"/>
  <c r="L197" i="1" s="1"/>
  <c r="F197" i="1"/>
  <c r="K196" i="1"/>
  <c r="L196" i="1" s="1"/>
  <c r="F196" i="1"/>
  <c r="K195" i="1"/>
  <c r="L195" i="1" s="1"/>
  <c r="F195" i="1"/>
  <c r="K194" i="1"/>
  <c r="L194" i="1" s="1"/>
  <c r="F194" i="1"/>
  <c r="K193" i="1"/>
  <c r="L193" i="1" s="1"/>
  <c r="F193" i="1"/>
  <c r="K192" i="1"/>
  <c r="L192" i="1" s="1"/>
  <c r="F192" i="1"/>
  <c r="K191" i="1"/>
  <c r="L191" i="1" s="1"/>
  <c r="F191" i="1"/>
  <c r="K190" i="1"/>
  <c r="L190" i="1" s="1"/>
  <c r="F190" i="1"/>
  <c r="L189" i="1"/>
  <c r="K189" i="1"/>
  <c r="F189" i="1"/>
  <c r="K188" i="1"/>
  <c r="L188" i="1" s="1"/>
  <c r="F188" i="1"/>
  <c r="K187" i="1"/>
  <c r="L187" i="1" s="1"/>
  <c r="F187" i="1"/>
  <c r="K186" i="1"/>
  <c r="L186" i="1" s="1"/>
  <c r="F186" i="1"/>
  <c r="K185" i="1"/>
  <c r="L185" i="1" s="1"/>
  <c r="F185" i="1"/>
  <c r="K184" i="1"/>
  <c r="L184" i="1" s="1"/>
  <c r="F184" i="1"/>
  <c r="K183" i="1"/>
  <c r="L183" i="1" s="1"/>
  <c r="F183" i="1"/>
  <c r="K182" i="1"/>
  <c r="L182" i="1" s="1"/>
  <c r="F182" i="1"/>
  <c r="K181" i="1"/>
  <c r="L181" i="1" s="1"/>
  <c r="F181" i="1"/>
  <c r="K180" i="1"/>
  <c r="L180" i="1" s="1"/>
  <c r="F180" i="1"/>
  <c r="K179" i="1"/>
  <c r="L179" i="1" s="1"/>
  <c r="F179" i="1"/>
  <c r="K178" i="1"/>
  <c r="L178" i="1" s="1"/>
  <c r="F178" i="1"/>
  <c r="K177" i="1"/>
  <c r="L177" i="1" s="1"/>
  <c r="F177" i="1"/>
  <c r="K176" i="1"/>
  <c r="L176" i="1" s="1"/>
  <c r="F176" i="1"/>
  <c r="L175" i="1"/>
  <c r="K175" i="1"/>
  <c r="F175" i="1"/>
  <c r="K174" i="1"/>
  <c r="L174" i="1" s="1"/>
  <c r="F174" i="1"/>
  <c r="K173" i="1"/>
  <c r="L173" i="1" s="1"/>
  <c r="F173" i="1"/>
  <c r="K172" i="1"/>
  <c r="L172" i="1" s="1"/>
  <c r="F172" i="1"/>
  <c r="K171" i="1"/>
  <c r="L171" i="1" s="1"/>
  <c r="F171" i="1"/>
  <c r="K170" i="1"/>
  <c r="L170" i="1" s="1"/>
  <c r="F170" i="1"/>
  <c r="K169" i="1"/>
  <c r="L169" i="1" s="1"/>
  <c r="F169" i="1"/>
  <c r="K168" i="1"/>
  <c r="L168" i="1" s="1"/>
  <c r="F168" i="1"/>
  <c r="K167" i="1"/>
  <c r="L167" i="1" s="1"/>
  <c r="F167" i="1"/>
  <c r="K166" i="1"/>
  <c r="L166" i="1" s="1"/>
  <c r="F166" i="1"/>
  <c r="K165" i="1"/>
  <c r="L165" i="1" s="1"/>
  <c r="F165" i="1"/>
  <c r="K164" i="1"/>
  <c r="L164" i="1" s="1"/>
  <c r="F164" i="1"/>
  <c r="K163" i="1"/>
  <c r="L163" i="1" s="1"/>
  <c r="F163" i="1"/>
  <c r="K162" i="1"/>
  <c r="L162" i="1" s="1"/>
  <c r="F162" i="1"/>
  <c r="K161" i="1"/>
  <c r="L161" i="1" s="1"/>
  <c r="F161" i="1"/>
  <c r="K160" i="1"/>
  <c r="L160" i="1" s="1"/>
  <c r="F160" i="1"/>
  <c r="K159" i="1"/>
  <c r="L159" i="1" s="1"/>
  <c r="F159" i="1"/>
  <c r="K158" i="1"/>
  <c r="L158" i="1" s="1"/>
  <c r="F158" i="1"/>
  <c r="L157" i="1"/>
  <c r="K157" i="1"/>
  <c r="F157" i="1"/>
  <c r="K156" i="1"/>
  <c r="L156" i="1" s="1"/>
  <c r="F156" i="1"/>
  <c r="K155" i="1"/>
  <c r="L155" i="1" s="1"/>
  <c r="F155" i="1"/>
  <c r="K154" i="1"/>
  <c r="L154" i="1" s="1"/>
  <c r="F154" i="1"/>
  <c r="K153" i="1"/>
  <c r="L153" i="1" s="1"/>
  <c r="F153" i="1"/>
  <c r="K152" i="1"/>
  <c r="L152" i="1" s="1"/>
  <c r="F152" i="1"/>
  <c r="K151" i="1"/>
  <c r="L151" i="1" s="1"/>
  <c r="F151" i="1"/>
  <c r="K150" i="1"/>
  <c r="L150" i="1" s="1"/>
  <c r="F150" i="1"/>
  <c r="K149" i="1"/>
  <c r="L149" i="1" s="1"/>
  <c r="F149" i="1"/>
  <c r="K148" i="1"/>
  <c r="L148" i="1" s="1"/>
  <c r="F148" i="1"/>
  <c r="K147" i="1"/>
  <c r="L147" i="1" s="1"/>
  <c r="F147" i="1"/>
  <c r="K146" i="1"/>
  <c r="L146" i="1" s="1"/>
  <c r="F146" i="1"/>
  <c r="K145" i="1"/>
  <c r="L145" i="1" s="1"/>
  <c r="F145" i="1"/>
  <c r="K144" i="1"/>
  <c r="L144" i="1" s="1"/>
  <c r="F144" i="1"/>
  <c r="L143" i="1"/>
  <c r="K143" i="1"/>
  <c r="F143" i="1"/>
  <c r="K142" i="1"/>
  <c r="L142" i="1" s="1"/>
  <c r="F142" i="1"/>
  <c r="K141" i="1"/>
  <c r="L141" i="1" s="1"/>
  <c r="F141" i="1"/>
  <c r="K140" i="1"/>
  <c r="L140" i="1" s="1"/>
  <c r="F140" i="1"/>
  <c r="K139" i="1"/>
  <c r="L139" i="1" s="1"/>
  <c r="F139" i="1"/>
  <c r="K138" i="1"/>
  <c r="L138" i="1" s="1"/>
  <c r="F138" i="1"/>
  <c r="K137" i="1"/>
  <c r="L137" i="1" s="1"/>
  <c r="F137" i="1"/>
  <c r="K136" i="1"/>
  <c r="L136" i="1" s="1"/>
  <c r="F136" i="1"/>
  <c r="K135" i="1"/>
  <c r="L135" i="1" s="1"/>
  <c r="F135" i="1"/>
  <c r="K134" i="1"/>
  <c r="L134" i="1" s="1"/>
  <c r="F134" i="1"/>
  <c r="K133" i="1"/>
  <c r="L133" i="1" s="1"/>
  <c r="F133" i="1"/>
  <c r="K132" i="1"/>
  <c r="L132" i="1" s="1"/>
  <c r="F132" i="1"/>
  <c r="K131" i="1"/>
  <c r="L131" i="1" s="1"/>
  <c r="F131" i="1"/>
  <c r="J129" i="1"/>
  <c r="I129" i="1"/>
  <c r="H129" i="1"/>
  <c r="G129" i="1"/>
  <c r="E129" i="1"/>
  <c r="D129" i="1"/>
  <c r="C129" i="1"/>
  <c r="K128" i="1"/>
  <c r="L128" i="1" s="1"/>
  <c r="F128" i="1"/>
  <c r="K127" i="1"/>
  <c r="L127" i="1" s="1"/>
  <c r="F127" i="1"/>
  <c r="K126" i="1"/>
  <c r="L126" i="1" s="1"/>
  <c r="F126" i="1"/>
  <c r="K125" i="1"/>
  <c r="L125" i="1" s="1"/>
  <c r="F125" i="1"/>
  <c r="K124" i="1"/>
  <c r="L124" i="1" s="1"/>
  <c r="F124" i="1"/>
  <c r="K123" i="1"/>
  <c r="L123" i="1" s="1"/>
  <c r="F123" i="1"/>
  <c r="K122" i="1"/>
  <c r="L122" i="1" s="1"/>
  <c r="F122" i="1"/>
  <c r="L121" i="1"/>
  <c r="K121" i="1"/>
  <c r="F121" i="1"/>
  <c r="J119" i="1"/>
  <c r="I119" i="1"/>
  <c r="G119" i="1"/>
  <c r="E119" i="1"/>
  <c r="D119" i="1"/>
  <c r="C119" i="1"/>
  <c r="K118" i="1"/>
  <c r="L118" i="1" s="1"/>
  <c r="F118" i="1"/>
  <c r="K117" i="1"/>
  <c r="L117" i="1" s="1"/>
  <c r="F117" i="1"/>
  <c r="K116" i="1"/>
  <c r="L116" i="1" s="1"/>
  <c r="F116" i="1"/>
  <c r="K115" i="1"/>
  <c r="L115" i="1" s="1"/>
  <c r="F115" i="1"/>
  <c r="K114" i="1"/>
  <c r="L114" i="1" s="1"/>
  <c r="F114" i="1"/>
  <c r="K113" i="1"/>
  <c r="L113" i="1" s="1"/>
  <c r="F113" i="1"/>
  <c r="K112" i="1"/>
  <c r="L112" i="1" s="1"/>
  <c r="F112" i="1"/>
  <c r="K111" i="1"/>
  <c r="L111" i="1" s="1"/>
  <c r="F111" i="1"/>
  <c r="K110" i="1"/>
  <c r="L110" i="1" s="1"/>
  <c r="F110" i="1"/>
  <c r="K109" i="1"/>
  <c r="F109" i="1"/>
  <c r="J107" i="1"/>
  <c r="G107" i="1"/>
  <c r="E107" i="1"/>
  <c r="D107" i="1"/>
  <c r="C107" i="1"/>
  <c r="L106" i="1"/>
  <c r="K106" i="1"/>
  <c r="F106" i="1"/>
  <c r="K105" i="1"/>
  <c r="L105" i="1" s="1"/>
  <c r="F105" i="1"/>
  <c r="K104" i="1"/>
  <c r="L104" i="1" s="1"/>
  <c r="F104" i="1"/>
  <c r="K103" i="1"/>
  <c r="L103" i="1" s="1"/>
  <c r="F103" i="1"/>
  <c r="K102" i="1"/>
  <c r="L102" i="1" s="1"/>
  <c r="F102" i="1"/>
  <c r="K101" i="1"/>
  <c r="L101" i="1" s="1"/>
  <c r="F101" i="1"/>
  <c r="K100" i="1"/>
  <c r="L100" i="1" s="1"/>
  <c r="F100" i="1"/>
  <c r="K99" i="1"/>
  <c r="L99" i="1" s="1"/>
  <c r="F99" i="1"/>
  <c r="K98" i="1"/>
  <c r="L98" i="1" s="1"/>
  <c r="F98" i="1"/>
  <c r="K97" i="1"/>
  <c r="L97" i="1" s="1"/>
  <c r="F97" i="1"/>
  <c r="K96" i="1"/>
  <c r="L96" i="1" s="1"/>
  <c r="F96" i="1"/>
  <c r="K95" i="1"/>
  <c r="L95" i="1" s="1"/>
  <c r="F95" i="1"/>
  <c r="K94" i="1"/>
  <c r="L94" i="1" s="1"/>
  <c r="F94" i="1"/>
  <c r="K93" i="1"/>
  <c r="F93" i="1"/>
  <c r="K92" i="1"/>
  <c r="L92" i="1" s="1"/>
  <c r="F92" i="1"/>
  <c r="K91" i="1"/>
  <c r="L91" i="1" s="1"/>
  <c r="F91" i="1"/>
  <c r="K90" i="1"/>
  <c r="L90" i="1" s="1"/>
  <c r="F90" i="1"/>
  <c r="K89" i="1"/>
  <c r="L89" i="1" s="1"/>
  <c r="F89" i="1"/>
  <c r="K88" i="1"/>
  <c r="L88" i="1" s="1"/>
  <c r="F88" i="1"/>
  <c r="K87" i="1"/>
  <c r="L87" i="1" s="1"/>
  <c r="F87" i="1"/>
  <c r="K86" i="1"/>
  <c r="L86" i="1" s="1"/>
  <c r="F86" i="1"/>
  <c r="K85" i="1"/>
  <c r="L85" i="1" s="1"/>
  <c r="F85" i="1"/>
  <c r="J83" i="1"/>
  <c r="G83" i="1"/>
  <c r="E83" i="1"/>
  <c r="D83" i="1"/>
  <c r="C83" i="1"/>
  <c r="K82" i="1"/>
  <c r="L82" i="1" s="1"/>
  <c r="F82" i="1"/>
  <c r="K81" i="1"/>
  <c r="L81" i="1" s="1"/>
  <c r="F81" i="1"/>
  <c r="K80" i="1"/>
  <c r="L80" i="1" s="1"/>
  <c r="F80" i="1"/>
  <c r="K79" i="1"/>
  <c r="L79" i="1" s="1"/>
  <c r="F79" i="1"/>
  <c r="K78" i="1"/>
  <c r="L78" i="1" s="1"/>
  <c r="F78" i="1"/>
  <c r="K77" i="1"/>
  <c r="L77" i="1" s="1"/>
  <c r="F77" i="1"/>
  <c r="K76" i="1"/>
  <c r="L76" i="1" s="1"/>
  <c r="F76" i="1"/>
  <c r="K75" i="1"/>
  <c r="L75" i="1" s="1"/>
  <c r="F75" i="1"/>
  <c r="K74" i="1"/>
  <c r="F74" i="1"/>
  <c r="K73" i="1"/>
  <c r="L73" i="1" s="1"/>
  <c r="F73" i="1"/>
  <c r="K72" i="1"/>
  <c r="L72" i="1" s="1"/>
  <c r="F72" i="1"/>
  <c r="K71" i="1"/>
  <c r="L71" i="1" s="1"/>
  <c r="F71" i="1"/>
  <c r="J69" i="1"/>
  <c r="G69" i="1"/>
  <c r="E69" i="1"/>
  <c r="D69" i="1"/>
  <c r="C69" i="1"/>
  <c r="K68" i="1"/>
  <c r="L68" i="1" s="1"/>
  <c r="F68" i="1"/>
  <c r="K67" i="1"/>
  <c r="L67" i="1" s="1"/>
  <c r="F67" i="1"/>
  <c r="K66" i="1"/>
  <c r="L66" i="1" s="1"/>
  <c r="F66" i="1"/>
  <c r="K65" i="1"/>
  <c r="L65" i="1" s="1"/>
  <c r="F65" i="1"/>
  <c r="K64" i="1"/>
  <c r="L64" i="1" s="1"/>
  <c r="F64" i="1"/>
  <c r="K63" i="1"/>
  <c r="L63" i="1" s="1"/>
  <c r="F63" i="1"/>
  <c r="K62" i="1"/>
  <c r="L62" i="1" s="1"/>
  <c r="F62" i="1"/>
  <c r="K61" i="1"/>
  <c r="L61" i="1" s="1"/>
  <c r="F61" i="1"/>
  <c r="K60" i="1"/>
  <c r="F60" i="1"/>
  <c r="K59" i="1"/>
  <c r="L59" i="1" s="1"/>
  <c r="F59" i="1"/>
  <c r="J57" i="1"/>
  <c r="I57" i="1"/>
  <c r="G57" i="1"/>
  <c r="E57" i="1"/>
  <c r="D57" i="1"/>
  <c r="C57" i="1"/>
  <c r="K56" i="1"/>
  <c r="L56" i="1" s="1"/>
  <c r="F56" i="1"/>
  <c r="K55" i="1"/>
  <c r="L55" i="1" s="1"/>
  <c r="F55" i="1"/>
  <c r="K54" i="1"/>
  <c r="L54" i="1" s="1"/>
  <c r="F54" i="1"/>
  <c r="K53" i="1"/>
  <c r="L53" i="1" s="1"/>
  <c r="F53" i="1"/>
  <c r="K52" i="1"/>
  <c r="L52" i="1" s="1"/>
  <c r="F52" i="1"/>
  <c r="K51" i="1"/>
  <c r="L51" i="1" s="1"/>
  <c r="F51" i="1"/>
  <c r="K50" i="1"/>
  <c r="L50" i="1" s="1"/>
  <c r="F50" i="1"/>
  <c r="K49" i="1"/>
  <c r="L49" i="1" s="1"/>
  <c r="F49" i="1"/>
  <c r="K48" i="1"/>
  <c r="L48" i="1" s="1"/>
  <c r="F48" i="1"/>
  <c r="K47" i="1"/>
  <c r="L47" i="1" s="1"/>
  <c r="F47" i="1"/>
  <c r="K46" i="1"/>
  <c r="L46" i="1" s="1"/>
  <c r="F46" i="1"/>
  <c r="K45" i="1"/>
  <c r="L45" i="1" s="1"/>
  <c r="F45" i="1"/>
  <c r="K44" i="1"/>
  <c r="L44" i="1" s="1"/>
  <c r="F44" i="1"/>
  <c r="J42" i="1"/>
  <c r="G42" i="1"/>
  <c r="E42" i="1"/>
  <c r="D42" i="1"/>
  <c r="C42" i="1"/>
  <c r="K41" i="1"/>
  <c r="L41" i="1" s="1"/>
  <c r="F41" i="1"/>
  <c r="K40" i="1"/>
  <c r="L40" i="1" s="1"/>
  <c r="F40" i="1"/>
  <c r="K39" i="1"/>
  <c r="L39" i="1" s="1"/>
  <c r="F39" i="1"/>
  <c r="K38" i="1"/>
  <c r="L38" i="1" s="1"/>
  <c r="F38" i="1"/>
  <c r="K37" i="1"/>
  <c r="L37" i="1" s="1"/>
  <c r="F37" i="1"/>
  <c r="K36" i="1"/>
  <c r="L36" i="1" s="1"/>
  <c r="F36" i="1"/>
  <c r="K35" i="1"/>
  <c r="F35" i="1"/>
  <c r="J33" i="1"/>
  <c r="I33" i="1"/>
  <c r="G33" i="1"/>
  <c r="E33" i="1"/>
  <c r="D33" i="1"/>
  <c r="C33" i="1"/>
  <c r="K32" i="1"/>
  <c r="L32" i="1" s="1"/>
  <c r="F32" i="1"/>
  <c r="K31" i="1"/>
  <c r="L31" i="1" s="1"/>
  <c r="F31" i="1"/>
  <c r="K30" i="1"/>
  <c r="L30" i="1" s="1"/>
  <c r="F30" i="1"/>
  <c r="K29" i="1"/>
  <c r="L29" i="1" s="1"/>
  <c r="F29" i="1"/>
  <c r="K28" i="1"/>
  <c r="L28" i="1" s="1"/>
  <c r="F28" i="1"/>
  <c r="K27" i="1"/>
  <c r="L27" i="1" s="1"/>
  <c r="F27" i="1"/>
  <c r="K26" i="1"/>
  <c r="L26" i="1" s="1"/>
  <c r="F26" i="1"/>
  <c r="K25" i="1"/>
  <c r="L25" i="1" s="1"/>
  <c r="F25" i="1"/>
  <c r="K24" i="1"/>
  <c r="L24" i="1" s="1"/>
  <c r="F24" i="1"/>
  <c r="K23" i="1"/>
  <c r="L23" i="1" s="1"/>
  <c r="F23" i="1"/>
  <c r="K22" i="1"/>
  <c r="L22" i="1" s="1"/>
  <c r="F22" i="1"/>
  <c r="K21" i="1"/>
  <c r="L21" i="1" s="1"/>
  <c r="F21" i="1"/>
  <c r="K20" i="1"/>
  <c r="F20" i="1"/>
  <c r="J18" i="1"/>
  <c r="G18" i="1"/>
  <c r="E18" i="1"/>
  <c r="D18" i="1"/>
  <c r="C18" i="1"/>
  <c r="K17" i="1"/>
  <c r="L17" i="1" s="1"/>
  <c r="F17" i="1"/>
  <c r="K16" i="1"/>
  <c r="L16" i="1" s="1"/>
  <c r="F16" i="1"/>
  <c r="K15" i="1"/>
  <c r="L15" i="1" s="1"/>
  <c r="F15" i="1"/>
  <c r="K14" i="1"/>
  <c r="L14" i="1" s="1"/>
  <c r="F14" i="1"/>
  <c r="K13" i="1"/>
  <c r="L13" i="1" s="1"/>
  <c r="F13" i="1"/>
  <c r="F267" i="1" l="1"/>
  <c r="L265" i="1"/>
  <c r="L267" i="1" s="1"/>
  <c r="L274" i="1"/>
  <c r="L275" i="1" s="1"/>
  <c r="F284" i="1"/>
  <c r="K321" i="1"/>
  <c r="G329" i="1"/>
  <c r="F203" i="1"/>
  <c r="F242" i="1"/>
  <c r="K247" i="1"/>
  <c r="F251" i="1"/>
  <c r="F301" i="1"/>
  <c r="J329" i="1"/>
  <c r="F247" i="1"/>
  <c r="L212" i="1"/>
  <c r="F18" i="1"/>
  <c r="D329" i="1"/>
  <c r="F33" i="1"/>
  <c r="F107" i="1"/>
  <c r="K129" i="1"/>
  <c r="F212" i="1"/>
  <c r="K232" i="1"/>
  <c r="K237" i="1"/>
  <c r="K242" i="1"/>
  <c r="K251" i="1"/>
  <c r="F263" i="1"/>
  <c r="K279" i="1"/>
  <c r="L284" i="1"/>
  <c r="K290" i="1"/>
  <c r="K83" i="1"/>
  <c r="L107" i="1"/>
  <c r="L18" i="1"/>
  <c r="E329" i="1"/>
  <c r="K33" i="1"/>
  <c r="I329" i="1"/>
  <c r="F83" i="1"/>
  <c r="K107" i="1"/>
  <c r="K119" i="1"/>
  <c r="K212" i="1"/>
  <c r="K263" i="1"/>
  <c r="F321" i="1"/>
  <c r="C329" i="1"/>
  <c r="F42" i="1"/>
  <c r="F69" i="1"/>
  <c r="K69" i="1"/>
  <c r="F119" i="1"/>
  <c r="F129" i="1"/>
  <c r="H329" i="1"/>
  <c r="K203" i="1"/>
  <c r="F232" i="1"/>
  <c r="F237" i="1"/>
  <c r="L245" i="1"/>
  <c r="L247" i="1" s="1"/>
  <c r="K255" i="1"/>
  <c r="K272" i="1"/>
  <c r="K284" i="1"/>
  <c r="F290" i="1"/>
  <c r="K301" i="1"/>
  <c r="L303" i="1"/>
  <c r="L321" i="1" s="1"/>
  <c r="J327" i="1"/>
  <c r="K18" i="1"/>
  <c r="L20" i="1"/>
  <c r="L33" i="1" s="1"/>
  <c r="F57" i="1"/>
  <c r="L203" i="1"/>
  <c r="K57" i="1"/>
  <c r="L129" i="1"/>
  <c r="L237" i="1"/>
  <c r="L57" i="1"/>
  <c r="K42" i="1"/>
  <c r="L35" i="1"/>
  <c r="L42" i="1" s="1"/>
  <c r="L60" i="1"/>
  <c r="L69" i="1" s="1"/>
  <c r="L74" i="1"/>
  <c r="L83" i="1" s="1"/>
  <c r="L109" i="1"/>
  <c r="L119" i="1" s="1"/>
  <c r="L215" i="1"/>
  <c r="L232" i="1" s="1"/>
  <c r="L240" i="1"/>
  <c r="L242" i="1" s="1"/>
  <c r="L249" i="1"/>
  <c r="L251" i="1" s="1"/>
  <c r="L257" i="1"/>
  <c r="L263" i="1" s="1"/>
  <c r="L269" i="1"/>
  <c r="L272" i="1" s="1"/>
  <c r="L278" i="1"/>
  <c r="L279" i="1" s="1"/>
  <c r="L286" i="1"/>
  <c r="L290" i="1" s="1"/>
  <c r="L292" i="1"/>
  <c r="L301" i="1" s="1"/>
  <c r="K324" i="1"/>
  <c r="K326" i="1"/>
  <c r="F326" i="1"/>
  <c r="F327" i="1" s="1"/>
  <c r="F329" i="1" l="1"/>
  <c r="L326" i="1"/>
  <c r="L327" i="1" s="1"/>
  <c r="L329" i="1" s="1"/>
  <c r="K327" i="1"/>
  <c r="K329" i="1" s="1"/>
</calcChain>
</file>

<file path=xl/comments1.xml><?xml version="1.0" encoding="utf-8"?>
<comments xmlns="http://schemas.openxmlformats.org/spreadsheetml/2006/main">
  <authors>
    <author>Jose Cuello de La Cruz</author>
  </authors>
  <commentList>
    <comment ref="C32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Desde el 17 de noviembre</t>
        </r>
      </text>
    </comment>
    <comment ref="C161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  <comment ref="I235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12</t>
        </r>
      </text>
    </comment>
  </commentList>
</comments>
</file>

<file path=xl/sharedStrings.xml><?xml version="1.0" encoding="utf-8"?>
<sst xmlns="http://schemas.openxmlformats.org/spreadsheetml/2006/main" count="611" uniqueCount="404">
  <si>
    <t>REPUBLICA DOMINICANA</t>
  </si>
  <si>
    <t>TRIBUNAL SUPERIOR ELECTORAL</t>
  </si>
  <si>
    <t>NOMINA DE EMPLEADOS  MES DE DICIEMBRE DE 2016</t>
  </si>
  <si>
    <t>Salario</t>
  </si>
  <si>
    <t>TSS</t>
  </si>
  <si>
    <t>Sueldo</t>
  </si>
  <si>
    <t>Bruto</t>
  </si>
  <si>
    <t>SFS</t>
  </si>
  <si>
    <t>AFP</t>
  </si>
  <si>
    <t>Base para</t>
  </si>
  <si>
    <t xml:space="preserve">OTROS </t>
  </si>
  <si>
    <t>Descuentos</t>
  </si>
  <si>
    <t>Total</t>
  </si>
  <si>
    <t>Neto</t>
  </si>
  <si>
    <t>EMPLEADO</t>
  </si>
  <si>
    <t>POSICION</t>
  </si>
  <si>
    <t>Mensual</t>
  </si>
  <si>
    <t>Impuesto</t>
  </si>
  <si>
    <t>ISR</t>
  </si>
  <si>
    <t>PAGOS</t>
  </si>
  <si>
    <t>Autorizados</t>
  </si>
  <si>
    <t>Per-Capita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</si>
  <si>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</si>
  <si>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</si>
  <si>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</si>
  <si>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</si>
  <si>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</si>
  <si>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</si>
  <si>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</si>
  <si>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</si>
  <si>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Sub-Total(5)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</si>
  <si>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</si>
  <si>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</si>
  <si>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</si>
  <si>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</si>
  <si>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</si>
  <si>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</si>
  <si>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</si>
  <si>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</si>
  <si>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</si>
  <si>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</si>
  <si>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</si>
  <si>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</si>
  <si>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</si>
  <si>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</si>
  <si>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</si>
  <si>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>Asistente Legal</t>
  </si>
  <si>
    <t>Sheila Natalie Lembert Vittini</t>
  </si>
  <si>
    <t xml:space="preserve">Abogada Ayudante </t>
  </si>
  <si>
    <t>Heiron Edilberto Estévez Pilarte</t>
  </si>
  <si>
    <t>Paola Reynoso Guzmán</t>
  </si>
  <si>
    <t>Marcelo Esequiel Rodríguez Mateo</t>
  </si>
  <si>
    <t>Chofer</t>
  </si>
  <si>
    <t>Francisco Montaño</t>
  </si>
  <si>
    <t>Seguridad Familiar</t>
  </si>
  <si>
    <t>Sub-Total(13)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</si>
  <si>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</si>
  <si>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</si>
  <si>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</si>
  <si>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</si>
  <si>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</si>
  <si>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</si>
  <si>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</si>
  <si>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</si>
  <si>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</si>
  <si>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</si>
  <si>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</si>
  <si>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Sub-Total(7)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</si>
  <si>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</si>
  <si>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</si>
  <si>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</si>
  <si>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</si>
  <si>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</si>
  <si>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</si>
  <si>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</si>
  <si>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</si>
  <si>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</si>
  <si>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</si>
  <si>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</si>
  <si>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Julio Lorenzo De La Rosa</t>
  </si>
  <si>
    <t>Seguridad Personal</t>
  </si>
  <si>
    <t>Juan Ramón Quezada Peña</t>
  </si>
  <si>
    <t>Felix Duarte Paulino</t>
  </si>
  <si>
    <t>Ricardo Herrera Pérez</t>
  </si>
  <si>
    <t>Sub-Total(12)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</si>
  <si>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</si>
  <si>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</si>
  <si>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</si>
  <si>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</si>
  <si>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</si>
  <si>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</si>
  <si>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</si>
  <si>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</si>
  <si>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</si>
  <si>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</si>
  <si>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</si>
  <si>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</si>
  <si>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Sub-Total(10)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</si>
  <si>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</si>
  <si>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</si>
  <si>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</si>
  <si>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</si>
  <si>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</si>
  <si>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</si>
  <si>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</si>
  <si>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Eduardo Hernández Báez</t>
  </si>
  <si>
    <t>Secretaria Ejecutivo</t>
  </si>
  <si>
    <t>Margarita Elena Pimentel</t>
  </si>
  <si>
    <t>Ramón Antonio Lora</t>
  </si>
  <si>
    <t>Manuel Aquiles Piña De los Santos</t>
  </si>
  <si>
    <t>Isidro Espinosa Mora</t>
  </si>
  <si>
    <t>Juan Salvador Rodríguez</t>
  </si>
  <si>
    <t>Seguridad familiar</t>
  </si>
  <si>
    <t>Sub-Total (12)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</si>
  <si>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</si>
  <si>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</si>
  <si>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</si>
  <si>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</si>
  <si>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</si>
  <si>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</si>
  <si>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</si>
  <si>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</si>
  <si>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</si>
  <si>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</si>
  <si>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</si>
  <si>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</si>
  <si>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</si>
  <si>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</si>
  <si>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</si>
  <si>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Katherin  Danyerly Sarita Gil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</si>
  <si>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</si>
  <si>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</si>
  <si>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</si>
  <si>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</si>
  <si>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</si>
  <si>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</si>
  <si>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</si>
  <si>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</si>
  <si>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</si>
  <si>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</si>
  <si>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</si>
  <si>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</si>
  <si>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</si>
  <si>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</si>
  <si>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Sub-Total(22)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</si>
  <si>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</si>
  <si>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</si>
  <si>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</si>
  <si>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</si>
  <si>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</si>
  <si>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</si>
  <si>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</si>
  <si>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</si>
  <si>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</si>
  <si>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</si>
  <si>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</si>
  <si>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</si>
  <si>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</si>
  <si>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</si>
  <si>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</si>
  <si>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</si>
  <si>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</si>
  <si>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</si>
  <si>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</si>
  <si>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</si>
  <si>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</si>
  <si>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</si>
  <si>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</si>
  <si>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</si>
  <si>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Sub-Total(8)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</si>
  <si>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</si>
  <si>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</si>
  <si>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</si>
  <si>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</si>
  <si>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</si>
  <si>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</si>
  <si>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</si>
  <si>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</si>
  <si>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</si>
  <si>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</si>
  <si>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</si>
  <si>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</si>
  <si>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</si>
  <si>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</si>
  <si>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</si>
  <si>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</si>
  <si>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</si>
  <si>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</si>
  <si>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</si>
  <si>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</si>
  <si>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</si>
  <si>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</si>
  <si>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</si>
  <si>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</si>
  <si>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</si>
  <si>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</si>
  <si>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</si>
  <si>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</si>
  <si>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</si>
  <si>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</si>
  <si>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</si>
  <si>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</si>
  <si>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</si>
  <si>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</si>
  <si>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</si>
  <si>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</si>
  <si>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</si>
  <si>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</si>
  <si>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</si>
  <si>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</si>
  <si>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</si>
  <si>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</si>
  <si>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</si>
  <si>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</si>
  <si>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</si>
  <si>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</si>
  <si>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</si>
  <si>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</si>
  <si>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</si>
  <si>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</si>
  <si>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</si>
  <si>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</si>
  <si>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</si>
  <si>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</si>
  <si>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</si>
  <si>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</si>
  <si>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Héctor Alfonso Vélez Contreras</t>
  </si>
  <si>
    <t>Oscar Andrés Concepción Reyes</t>
  </si>
  <si>
    <t>Sol María López Mata</t>
  </si>
  <si>
    <t>Andrea Margarita Jesús Araujo</t>
  </si>
  <si>
    <t>Kateryne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</si>
  <si>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</si>
  <si>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</si>
  <si>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</si>
  <si>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</si>
  <si>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</si>
  <si>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</si>
  <si>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</si>
  <si>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</si>
  <si>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</si>
  <si>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</si>
  <si>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</si>
  <si>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</si>
  <si>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</si>
  <si>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</si>
  <si>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</si>
  <si>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</si>
  <si>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</si>
  <si>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</si>
  <si>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</si>
  <si>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>Sub-Total(71)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</si>
  <si>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</si>
  <si>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</si>
  <si>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</si>
  <si>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</si>
  <si>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</si>
  <si>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</si>
  <si>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</si>
  <si>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</si>
  <si>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</si>
  <si>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</si>
  <si>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</si>
  <si>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</si>
  <si>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</si>
  <si>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</si>
  <si>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</si>
  <si>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</si>
  <si>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</si>
  <si>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</si>
  <si>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</si>
  <si>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</si>
  <si>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</si>
  <si>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</si>
  <si>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</si>
  <si>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</si>
  <si>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</si>
  <si>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</si>
  <si>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Marien Castillo Zorrilla</t>
  </si>
  <si>
    <t>Auxiliar de Call Center</t>
  </si>
  <si>
    <t>Rubí Capellán Meléndez</t>
  </si>
  <si>
    <t>Madelline I Echavarría Rodríguez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</si>
  <si>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</si>
  <si>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</si>
  <si>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</si>
  <si>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</si>
  <si>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</si>
  <si>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</si>
  <si>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</si>
  <si>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</si>
  <si>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Sub-Total(17)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</si>
  <si>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</si>
  <si>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</si>
  <si>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</si>
  <si>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</si>
  <si>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</si>
  <si>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</si>
  <si>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Sub-Total(3)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</si>
  <si>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</si>
  <si>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</si>
  <si>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</si>
  <si>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</si>
  <si>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</si>
  <si>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</si>
  <si>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</si>
  <si>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</si>
  <si>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Sub-Total(2)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</si>
  <si>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</si>
  <si>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</si>
  <si>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</si>
  <si>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</si>
  <si>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</si>
  <si>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</si>
  <si>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</si>
  <si>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</si>
  <si>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</si>
  <si>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</si>
  <si>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</si>
  <si>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</si>
  <si>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</si>
  <si>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</si>
  <si>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</si>
  <si>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</si>
  <si>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</si>
  <si>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Carlos José Rodríguez Guilléen</t>
  </si>
  <si>
    <t>Manejador de Redes Sociales</t>
  </si>
  <si>
    <t>Sub-Total(6)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</si>
  <si>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</si>
  <si>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</si>
  <si>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</si>
  <si>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</si>
  <si>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</si>
  <si>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</si>
  <si>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</si>
  <si>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</si>
  <si>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</si>
  <si>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</si>
  <si>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</si>
  <si>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</si>
  <si>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Sub-Total(1)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</si>
  <si>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</si>
  <si>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</si>
  <si>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</si>
  <si>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</si>
  <si>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</si>
  <si>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</si>
  <si>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</si>
  <si>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</si>
  <si>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</si>
  <si>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</si>
  <si>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</si>
  <si>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</si>
  <si>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Sub-Total(4)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</si>
  <si>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</si>
  <si>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</si>
  <si>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</si>
  <si>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</si>
  <si>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</si>
  <si>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</si>
  <si>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</si>
  <si>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</si>
  <si>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</si>
  <si>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</si>
  <si>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</si>
  <si>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</si>
  <si>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Sub-Total(9)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</si>
  <si>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</si>
  <si>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</si>
  <si>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</si>
  <si>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</si>
  <si>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</si>
  <si>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</si>
  <si>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</si>
  <si>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</si>
  <si>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</si>
  <si>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</si>
  <si>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</si>
  <si>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</si>
  <si>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</si>
  <si>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</si>
  <si>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</si>
  <si>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</si>
  <si>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</si>
  <si>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</si>
  <si>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</si>
  <si>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</si>
  <si>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</si>
  <si>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</si>
  <si>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Sub-Total(18)</t>
  </si>
  <si>
    <t>DEPTO. DE SEGURIDAD</t>
  </si>
  <si>
    <t>Paola Santana Méndez</t>
  </si>
  <si>
    <t>DIVISION DE IGUALDAD DE GENERO</t>
  </si>
  <si>
    <t>María Carolina Alvarado Bolaños</t>
  </si>
  <si>
    <t>TOTAL GENERAL</t>
  </si>
  <si>
    <t>Total Empleados</t>
  </si>
  <si>
    <t>Total Bruto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</si>
  <si>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>:  Deducciones</t>
    </r>
  </si>
  <si>
    <t>Impuesto Sobre La Renta/TSS y  Otros Desc.</t>
  </si>
  <si>
    <t xml:space="preserve">  </t>
  </si>
  <si>
    <t>Más:  Otros Pagos</t>
  </si>
  <si>
    <t>Total Neto</t>
  </si>
  <si>
    <t>LIC. JOSE CUELLO DE LA CRUZ</t>
  </si>
  <si>
    <t>DR. MARIANO RODRIGUEZ RIJO</t>
  </si>
  <si>
    <t>Director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</si>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</sst>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9.9499999999999993"/>
      <color indexed="63"/>
      <name val="Segoe U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2"/>
      <color theme="3" tint="0.79998168889431442"/>
      <name val="Times New Roman"/>
      <family val="1"/>
    </font>
    <font>
      <sz val="14"/>
      <name val="Times New Roman"/>
      <family val="1"/>
    </font>
    <font>
      <sz val="12"/>
      <color rgb="FF00B0F0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1" fillId="0" borderId="0"/>
  </cellStyleXfs>
  <cellXfs count="72">
    <xf numFmtId="0" fontId="0" fillId="0" borderId="0" xfId="0"/>
    <xf numFmtId="40" fontId="2" fillId="0" borderId="0" xfId="1" applyNumberFormat="1" applyAlignment="1"/>
    <xf numFmtId="40" fontId="2" fillId="2" borderId="0" xfId="1" applyNumberFormat="1" applyFill="1" applyBorder="1" applyAlignment="1"/>
    <xf numFmtId="40" fontId="5" fillId="2" borderId="0" xfId="1" applyNumberFormat="1" applyFont="1" applyFill="1" applyBorder="1" applyAlignment="1">
      <alignment horizontal="center"/>
    </xf>
    <xf numFmtId="40" fontId="2" fillId="2" borderId="0" xfId="1" applyNumberFormat="1" applyFill="1" applyBorder="1" applyAlignment="1">
      <alignment horizontal="center"/>
    </xf>
    <xf numFmtId="40" fontId="6" fillId="2" borderId="0" xfId="1" applyNumberFormat="1" applyFont="1" applyFill="1" applyBorder="1" applyAlignment="1">
      <alignment horizontal="center"/>
    </xf>
    <xf numFmtId="10" fontId="6" fillId="2" borderId="0" xfId="2" applyNumberFormat="1" applyFont="1" applyFill="1" applyBorder="1" applyAlignment="1">
      <alignment horizontal="center"/>
    </xf>
    <xf numFmtId="40" fontId="5" fillId="0" borderId="1" xfId="1" applyNumberFormat="1" applyFont="1" applyBorder="1" applyAlignment="1">
      <alignment horizontal="left"/>
    </xf>
    <xf numFmtId="40" fontId="8" fillId="0" borderId="1" xfId="1" applyNumberFormat="1" applyFont="1" applyBorder="1" applyAlignment="1"/>
    <xf numFmtId="40" fontId="2" fillId="0" borderId="1" xfId="1" applyNumberFormat="1" applyBorder="1" applyAlignment="1"/>
    <xf numFmtId="40" fontId="9" fillId="0" borderId="1" xfId="1" applyNumberFormat="1" applyFont="1" applyBorder="1" applyAlignment="1">
      <alignment horizontal="left"/>
    </xf>
    <xf numFmtId="40" fontId="9" fillId="0" borderId="1" xfId="1" applyNumberFormat="1" applyFont="1" applyBorder="1" applyAlignment="1">
      <alignment horizontal="center"/>
    </xf>
    <xf numFmtId="40" fontId="9" fillId="0" borderId="1" xfId="1" applyNumberFormat="1" applyFont="1" applyBorder="1" applyAlignment="1"/>
    <xf numFmtId="40" fontId="10" fillId="0" borderId="1" xfId="1" applyNumberFormat="1" applyFont="1" applyBorder="1" applyAlignment="1">
      <alignment horizontal="left"/>
    </xf>
    <xf numFmtId="40" fontId="10" fillId="0" borderId="1" xfId="1" applyNumberFormat="1" applyFont="1" applyBorder="1" applyAlignment="1">
      <alignment horizontal="center"/>
    </xf>
    <xf numFmtId="40" fontId="10" fillId="0" borderId="1" xfId="1" applyNumberFormat="1" applyFont="1" applyBorder="1" applyAlignment="1"/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11" fillId="0" borderId="1" xfId="1" applyFont="1" applyBorder="1"/>
    <xf numFmtId="40" fontId="12" fillId="0" borderId="0" xfId="1" applyNumberFormat="1" applyFont="1" applyAlignment="1"/>
    <xf numFmtId="40" fontId="2" fillId="0" borderId="0" xfId="1" applyNumberFormat="1" applyAlignment="1">
      <alignment horizontal="center"/>
    </xf>
    <xf numFmtId="39" fontId="11" fillId="0" borderId="1" xfId="1" applyNumberFormat="1" applyFont="1" applyBorder="1" applyAlignment="1"/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39" fontId="10" fillId="0" borderId="1" xfId="1" applyNumberFormat="1" applyFont="1" applyBorder="1" applyAlignment="1"/>
    <xf numFmtId="40" fontId="11" fillId="3" borderId="1" xfId="1" applyNumberFormat="1" applyFont="1" applyFill="1" applyBorder="1" applyAlignment="1">
      <alignment horizontal="left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/>
    </xf>
    <xf numFmtId="40" fontId="12" fillId="0" borderId="1" xfId="1" applyNumberFormat="1" applyFont="1" applyBorder="1" applyAlignment="1"/>
    <xf numFmtId="0" fontId="13" fillId="0" borderId="1" xfId="1" applyFont="1" applyFill="1" applyBorder="1"/>
    <xf numFmtId="40" fontId="9" fillId="3" borderId="1" xfId="1" applyNumberFormat="1" applyFont="1" applyFill="1" applyBorder="1" applyAlignment="1">
      <alignment horizontal="center"/>
    </xf>
    <xf numFmtId="40" fontId="9" fillId="3" borderId="1" xfId="1" applyNumberFormat="1" applyFont="1" applyFill="1" applyBorder="1" applyAlignment="1"/>
    <xf numFmtId="0" fontId="14" fillId="0" borderId="1" xfId="1" applyFont="1" applyFill="1" applyBorder="1"/>
    <xf numFmtId="0" fontId="15" fillId="0" borderId="1" xfId="1" applyFont="1" applyFill="1" applyBorder="1"/>
    <xf numFmtId="0" fontId="11" fillId="0" borderId="1" xfId="1" applyFont="1" applyFill="1" applyBorder="1"/>
    <xf numFmtId="40" fontId="11" fillId="0" borderId="1" xfId="1" applyNumberFormat="1" applyFont="1" applyBorder="1" applyAlignment="1"/>
    <xf numFmtId="40" fontId="11" fillId="0" borderId="1" xfId="1" applyNumberFormat="1" applyFont="1" applyBorder="1" applyAlignment="1">
      <alignment horizontal="left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/>
    </xf>
    <xf numFmtId="40" fontId="10" fillId="0" borderId="1" xfId="3" applyNumberFormat="1" applyFont="1" applyBorder="1" applyAlignment="1">
      <alignment horizontal="left"/>
    </xf>
    <xf numFmtId="40" fontId="9" fillId="0" borderId="1" xfId="3" applyNumberFormat="1" applyFont="1" applyBorder="1" applyAlignment="1">
      <alignment horizontal="left"/>
    </xf>
    <xf numFmtId="40" fontId="9" fillId="0" borderId="1" xfId="3" applyNumberFormat="1" applyFont="1" applyBorder="1" applyAlignment="1">
      <alignment horizontal="center"/>
    </xf>
    <xf numFmtId="40" fontId="9" fillId="0" borderId="1" xfId="1" applyNumberFormat="1" applyFont="1" applyBorder="1" applyAlignment="1">
      <alignment horizontal="justify" vertical="center" wrapText="1"/>
    </xf>
    <xf numFmtId="40" fontId="10" fillId="0" borderId="1" xfId="1" applyNumberFormat="1" applyFont="1" applyBorder="1" applyAlignment="1">
      <alignment horizontal="justify" vertical="center" wrapText="1"/>
    </xf>
    <xf numFmtId="40" fontId="9" fillId="0" borderId="1" xfId="3" applyNumberFormat="1" applyFont="1" applyBorder="1" applyAlignment="1">
      <alignment horizontal="justify" vertical="center" wrapText="1"/>
    </xf>
    <xf numFmtId="40" fontId="9" fillId="3" borderId="1" xfId="1" applyNumberFormat="1" applyFont="1" applyFill="1" applyBorder="1" applyAlignment="1">
      <alignment horizontal="left"/>
    </xf>
    <xf numFmtId="0" fontId="9" fillId="0" borderId="1" xfId="1" applyFont="1" applyBorder="1" applyAlignment="1">
      <alignment horizontal="justify" vertical="center" wrapText="1"/>
    </xf>
    <xf numFmtId="40" fontId="9" fillId="0" borderId="1" xfId="0" applyNumberFormat="1" applyFont="1" applyBorder="1" applyAlignment="1">
      <alignment horizontal="left"/>
    </xf>
    <xf numFmtId="40" fontId="9" fillId="0" borderId="1" xfId="0" applyNumberFormat="1" applyFont="1" applyBorder="1" applyAlignment="1">
      <alignment horizontal="center"/>
    </xf>
    <xf numFmtId="39" fontId="9" fillId="0" borderId="1" xfId="1" applyNumberFormat="1" applyFont="1" applyBorder="1" applyAlignment="1"/>
    <xf numFmtId="40" fontId="10" fillId="0" borderId="1" xfId="0" applyNumberFormat="1" applyFont="1" applyBorder="1" applyAlignment="1">
      <alignment horizontal="left"/>
    </xf>
    <xf numFmtId="40" fontId="10" fillId="0" borderId="1" xfId="0" applyNumberFormat="1" applyFont="1" applyBorder="1" applyAlignment="1">
      <alignment horizontal="center"/>
    </xf>
    <xf numFmtId="40" fontId="11" fillId="0" borderId="1" xfId="0" applyNumberFormat="1" applyFont="1" applyBorder="1" applyAlignment="1">
      <alignment horizontal="left"/>
    </xf>
    <xf numFmtId="40" fontId="10" fillId="2" borderId="1" xfId="1" applyNumberFormat="1" applyFont="1" applyFill="1" applyBorder="1" applyAlignment="1"/>
    <xf numFmtId="40" fontId="9" fillId="2" borderId="1" xfId="1" applyNumberFormat="1" applyFont="1" applyFill="1" applyBorder="1" applyAlignment="1"/>
    <xf numFmtId="40" fontId="10" fillId="0" borderId="0" xfId="1" applyNumberFormat="1" applyFont="1" applyFill="1" applyBorder="1" applyAlignment="1"/>
    <xf numFmtId="40" fontId="9" fillId="0" borderId="0" xfId="1" applyNumberFormat="1" applyFont="1" applyFill="1" applyBorder="1" applyAlignment="1"/>
    <xf numFmtId="40" fontId="2" fillId="0" borderId="0" xfId="1" applyNumberFormat="1" applyFill="1" applyAlignment="1"/>
    <xf numFmtId="40" fontId="9" fillId="0" borderId="2" xfId="1" applyNumberFormat="1" applyFont="1" applyFill="1" applyBorder="1" applyAlignment="1"/>
    <xf numFmtId="40" fontId="9" fillId="0" borderId="3" xfId="1" applyNumberFormat="1" applyFont="1" applyBorder="1" applyAlignment="1"/>
    <xf numFmtId="40" fontId="10" fillId="0" borderId="4" xfId="1" applyNumberFormat="1" applyFont="1" applyBorder="1" applyAlignment="1"/>
    <xf numFmtId="40" fontId="9" fillId="0" borderId="0" xfId="1" applyNumberFormat="1" applyFont="1" applyAlignment="1"/>
    <xf numFmtId="41" fontId="2" fillId="0" borderId="0" xfId="1" applyNumberFormat="1" applyAlignment="1"/>
    <xf numFmtId="40" fontId="5" fillId="0" borderId="0" xfId="1" applyNumberFormat="1" applyFont="1" applyAlignment="1">
      <alignment horizontal="center"/>
    </xf>
    <xf numFmtId="40" fontId="5" fillId="0" borderId="0" xfId="1" applyNumberFormat="1" applyFont="1" applyAlignment="1"/>
    <xf numFmtId="40" fontId="16" fillId="0" borderId="0" xfId="1" applyNumberFormat="1" applyFont="1" applyAlignment="1">
      <alignment horizontal="center"/>
    </xf>
    <xf numFmtId="40" fontId="17" fillId="0" borderId="0" xfId="1" applyNumberFormat="1" applyFont="1" applyAlignment="1"/>
    <xf numFmtId="40" fontId="3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center"/>
    </xf>
    <xf numFmtId="40" fontId="5" fillId="0" borderId="0" xfId="1" applyNumberFormat="1" applyFont="1" applyAlignment="1">
      <alignment horizontal="center"/>
    </xf>
    <xf numFmtId="40" fontId="5" fillId="2" borderId="0" xfId="1" applyNumberFormat="1" applyFont="1" applyFill="1" applyBorder="1" applyAlignment="1">
      <alignment horizontal="center"/>
    </xf>
    <xf numFmtId="40" fontId="16" fillId="0" borderId="0" xfId="1" applyNumberFormat="1" applyFont="1" applyAlignment="1">
      <alignment horizontal="center"/>
    </xf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337</xdr:row>
      <xdr:rowOff>57150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862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332</xdr:row>
      <xdr:rowOff>57150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760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3</xdr:col>
      <xdr:colOff>241301</xdr:colOff>
      <xdr:row>0</xdr:row>
      <xdr:rowOff>38100</xdr:rowOff>
    </xdr:from>
    <xdr:to>
      <xdr:col>4</xdr:col>
      <xdr:colOff>222251</xdr:colOff>
      <xdr:row>3</xdr:row>
      <xdr:rowOff>180975</xdr:rowOff>
    </xdr:to>
    <xdr:pic>
      <xdr:nvPicPr>
        <xdr:cNvPr id="4" name="3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901" y="38100"/>
          <a:ext cx="8096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L345"/>
  <sheetViews>
    <sheetView tabSelected="1" showWhiteSpace="0" zoomScaleNormal="100" zoomScalePageLayoutView="75" workbookViewId="0">
      <selection activeCell="A12" sqref="A12:XFD339"/>
    </sheetView>
  </sheetViews>
  <sheetFormatPr baseColWidth="10" defaultRowHeight="15.75" x14ac:dyDescent="0.25"/>
  <cols>
    <col min="1" max="1" width="54.85546875" style="1" customWidth="1"/>
    <col min="2" max="2" width="26.85546875" style="1" customWidth="1"/>
    <col min="3" max="3" width="15.140625" style="1" customWidth="1"/>
    <col min="4" max="4" width="12.42578125" style="1" customWidth="1"/>
    <col min="5" max="5" width="13.85546875" style="1" customWidth="1"/>
    <col min="6" max="6" width="16.140625" style="1" customWidth="1"/>
    <col min="7" max="8" width="15.5703125" style="1" customWidth="1"/>
    <col min="9" max="9" width="13.85546875" style="1" customWidth="1"/>
    <col min="10" max="10" width="12.85546875" style="1" customWidth="1"/>
    <col min="11" max="11" width="14.42578125" style="1" customWidth="1"/>
    <col min="12" max="12" width="16.42578125" style="1" customWidth="1"/>
    <col min="13" max="257" width="11.42578125" style="1"/>
    <col min="258" max="258" width="54.85546875" style="1" customWidth="1"/>
    <col min="259" max="259" width="15.140625" style="1" customWidth="1"/>
    <col min="260" max="260" width="39" style="1" customWidth="1"/>
    <col min="261" max="261" width="14.85546875" style="1" customWidth="1"/>
    <col min="262" max="262" width="12.42578125" style="1" customWidth="1"/>
    <col min="263" max="263" width="13.85546875" style="1" customWidth="1"/>
    <col min="264" max="264" width="14.28515625" style="1" customWidth="1"/>
    <col min="265" max="265" width="17.28515625" style="1" bestFit="1" customWidth="1"/>
    <col min="266" max="266" width="17.28515625" style="1" customWidth="1"/>
    <col min="267" max="267" width="14.42578125" style="1" customWidth="1"/>
    <col min="268" max="268" width="15.28515625" style="1" customWidth="1"/>
    <col min="269" max="513" width="11.42578125" style="1"/>
    <col min="514" max="514" width="54.85546875" style="1" customWidth="1"/>
    <col min="515" max="515" width="15.140625" style="1" customWidth="1"/>
    <col min="516" max="516" width="39" style="1" customWidth="1"/>
    <col min="517" max="517" width="14.85546875" style="1" customWidth="1"/>
    <col min="518" max="518" width="12.42578125" style="1" customWidth="1"/>
    <col min="519" max="519" width="13.85546875" style="1" customWidth="1"/>
    <col min="520" max="520" width="14.28515625" style="1" customWidth="1"/>
    <col min="521" max="521" width="17.28515625" style="1" bestFit="1" customWidth="1"/>
    <col min="522" max="522" width="17.28515625" style="1" customWidth="1"/>
    <col min="523" max="523" width="14.42578125" style="1" customWidth="1"/>
    <col min="524" max="524" width="15.28515625" style="1" customWidth="1"/>
    <col min="525" max="769" width="11.42578125" style="1"/>
    <col min="770" max="770" width="54.85546875" style="1" customWidth="1"/>
    <col min="771" max="771" width="15.140625" style="1" customWidth="1"/>
    <col min="772" max="772" width="39" style="1" customWidth="1"/>
    <col min="773" max="773" width="14.85546875" style="1" customWidth="1"/>
    <col min="774" max="774" width="12.42578125" style="1" customWidth="1"/>
    <col min="775" max="775" width="13.85546875" style="1" customWidth="1"/>
    <col min="776" max="776" width="14.28515625" style="1" customWidth="1"/>
    <col min="777" max="777" width="17.28515625" style="1" bestFit="1" customWidth="1"/>
    <col min="778" max="778" width="17.28515625" style="1" customWidth="1"/>
    <col min="779" max="779" width="14.42578125" style="1" customWidth="1"/>
    <col min="780" max="780" width="15.28515625" style="1" customWidth="1"/>
    <col min="781" max="1025" width="11.42578125" style="1"/>
    <col min="1026" max="1026" width="54.85546875" style="1" customWidth="1"/>
    <col min="1027" max="1027" width="15.140625" style="1" customWidth="1"/>
    <col min="1028" max="1028" width="39" style="1" customWidth="1"/>
    <col min="1029" max="1029" width="14.85546875" style="1" customWidth="1"/>
    <col min="1030" max="1030" width="12.42578125" style="1" customWidth="1"/>
    <col min="1031" max="1031" width="13.85546875" style="1" customWidth="1"/>
    <col min="1032" max="1032" width="14.28515625" style="1" customWidth="1"/>
    <col min="1033" max="1033" width="17.28515625" style="1" bestFit="1" customWidth="1"/>
    <col min="1034" max="1034" width="17.28515625" style="1" customWidth="1"/>
    <col min="1035" max="1035" width="14.42578125" style="1" customWidth="1"/>
    <col min="1036" max="1036" width="15.28515625" style="1" customWidth="1"/>
    <col min="1037" max="1281" width="11.42578125" style="1"/>
    <col min="1282" max="1282" width="54.85546875" style="1" customWidth="1"/>
    <col min="1283" max="1283" width="15.140625" style="1" customWidth="1"/>
    <col min="1284" max="1284" width="39" style="1" customWidth="1"/>
    <col min="1285" max="1285" width="14.85546875" style="1" customWidth="1"/>
    <col min="1286" max="1286" width="12.42578125" style="1" customWidth="1"/>
    <col min="1287" max="1287" width="13.85546875" style="1" customWidth="1"/>
    <col min="1288" max="1288" width="14.28515625" style="1" customWidth="1"/>
    <col min="1289" max="1289" width="17.28515625" style="1" bestFit="1" customWidth="1"/>
    <col min="1290" max="1290" width="17.28515625" style="1" customWidth="1"/>
    <col min="1291" max="1291" width="14.42578125" style="1" customWidth="1"/>
    <col min="1292" max="1292" width="15.28515625" style="1" customWidth="1"/>
    <col min="1293" max="1537" width="11.42578125" style="1"/>
    <col min="1538" max="1538" width="54.85546875" style="1" customWidth="1"/>
    <col min="1539" max="1539" width="15.140625" style="1" customWidth="1"/>
    <col min="1540" max="1540" width="39" style="1" customWidth="1"/>
    <col min="1541" max="1541" width="14.85546875" style="1" customWidth="1"/>
    <col min="1542" max="1542" width="12.42578125" style="1" customWidth="1"/>
    <col min="1543" max="1543" width="13.85546875" style="1" customWidth="1"/>
    <col min="1544" max="1544" width="14.28515625" style="1" customWidth="1"/>
    <col min="1545" max="1545" width="17.28515625" style="1" bestFit="1" customWidth="1"/>
    <col min="1546" max="1546" width="17.28515625" style="1" customWidth="1"/>
    <col min="1547" max="1547" width="14.42578125" style="1" customWidth="1"/>
    <col min="1548" max="1548" width="15.28515625" style="1" customWidth="1"/>
    <col min="1549" max="1793" width="11.42578125" style="1"/>
    <col min="1794" max="1794" width="54.85546875" style="1" customWidth="1"/>
    <col min="1795" max="1795" width="15.140625" style="1" customWidth="1"/>
    <col min="1796" max="1796" width="39" style="1" customWidth="1"/>
    <col min="1797" max="1797" width="14.85546875" style="1" customWidth="1"/>
    <col min="1798" max="1798" width="12.42578125" style="1" customWidth="1"/>
    <col min="1799" max="1799" width="13.85546875" style="1" customWidth="1"/>
    <col min="1800" max="1800" width="14.28515625" style="1" customWidth="1"/>
    <col min="1801" max="1801" width="17.28515625" style="1" bestFit="1" customWidth="1"/>
    <col min="1802" max="1802" width="17.28515625" style="1" customWidth="1"/>
    <col min="1803" max="1803" width="14.42578125" style="1" customWidth="1"/>
    <col min="1804" max="1804" width="15.28515625" style="1" customWidth="1"/>
    <col min="1805" max="2049" width="11.42578125" style="1"/>
    <col min="2050" max="2050" width="54.85546875" style="1" customWidth="1"/>
    <col min="2051" max="2051" width="15.140625" style="1" customWidth="1"/>
    <col min="2052" max="2052" width="39" style="1" customWidth="1"/>
    <col min="2053" max="2053" width="14.85546875" style="1" customWidth="1"/>
    <col min="2054" max="2054" width="12.42578125" style="1" customWidth="1"/>
    <col min="2055" max="2055" width="13.85546875" style="1" customWidth="1"/>
    <col min="2056" max="2056" width="14.28515625" style="1" customWidth="1"/>
    <col min="2057" max="2057" width="17.28515625" style="1" bestFit="1" customWidth="1"/>
    <col min="2058" max="2058" width="17.28515625" style="1" customWidth="1"/>
    <col min="2059" max="2059" width="14.42578125" style="1" customWidth="1"/>
    <col min="2060" max="2060" width="15.28515625" style="1" customWidth="1"/>
    <col min="2061" max="2305" width="11.42578125" style="1"/>
    <col min="2306" max="2306" width="54.85546875" style="1" customWidth="1"/>
    <col min="2307" max="2307" width="15.140625" style="1" customWidth="1"/>
    <col min="2308" max="2308" width="39" style="1" customWidth="1"/>
    <col min="2309" max="2309" width="14.85546875" style="1" customWidth="1"/>
    <col min="2310" max="2310" width="12.42578125" style="1" customWidth="1"/>
    <col min="2311" max="2311" width="13.85546875" style="1" customWidth="1"/>
    <col min="2312" max="2312" width="14.28515625" style="1" customWidth="1"/>
    <col min="2313" max="2313" width="17.28515625" style="1" bestFit="1" customWidth="1"/>
    <col min="2314" max="2314" width="17.28515625" style="1" customWidth="1"/>
    <col min="2315" max="2315" width="14.42578125" style="1" customWidth="1"/>
    <col min="2316" max="2316" width="15.28515625" style="1" customWidth="1"/>
    <col min="2317" max="2561" width="11.42578125" style="1"/>
    <col min="2562" max="2562" width="54.85546875" style="1" customWidth="1"/>
    <col min="2563" max="2563" width="15.140625" style="1" customWidth="1"/>
    <col min="2564" max="2564" width="39" style="1" customWidth="1"/>
    <col min="2565" max="2565" width="14.85546875" style="1" customWidth="1"/>
    <col min="2566" max="2566" width="12.42578125" style="1" customWidth="1"/>
    <col min="2567" max="2567" width="13.85546875" style="1" customWidth="1"/>
    <col min="2568" max="2568" width="14.28515625" style="1" customWidth="1"/>
    <col min="2569" max="2569" width="17.28515625" style="1" bestFit="1" customWidth="1"/>
    <col min="2570" max="2570" width="17.28515625" style="1" customWidth="1"/>
    <col min="2571" max="2571" width="14.42578125" style="1" customWidth="1"/>
    <col min="2572" max="2572" width="15.28515625" style="1" customWidth="1"/>
    <col min="2573" max="2817" width="11.42578125" style="1"/>
    <col min="2818" max="2818" width="54.85546875" style="1" customWidth="1"/>
    <col min="2819" max="2819" width="15.140625" style="1" customWidth="1"/>
    <col min="2820" max="2820" width="39" style="1" customWidth="1"/>
    <col min="2821" max="2821" width="14.85546875" style="1" customWidth="1"/>
    <col min="2822" max="2822" width="12.42578125" style="1" customWidth="1"/>
    <col min="2823" max="2823" width="13.85546875" style="1" customWidth="1"/>
    <col min="2824" max="2824" width="14.28515625" style="1" customWidth="1"/>
    <col min="2825" max="2825" width="17.28515625" style="1" bestFit="1" customWidth="1"/>
    <col min="2826" max="2826" width="17.28515625" style="1" customWidth="1"/>
    <col min="2827" max="2827" width="14.42578125" style="1" customWidth="1"/>
    <col min="2828" max="2828" width="15.28515625" style="1" customWidth="1"/>
    <col min="2829" max="3073" width="11.42578125" style="1"/>
    <col min="3074" max="3074" width="54.85546875" style="1" customWidth="1"/>
    <col min="3075" max="3075" width="15.140625" style="1" customWidth="1"/>
    <col min="3076" max="3076" width="39" style="1" customWidth="1"/>
    <col min="3077" max="3077" width="14.85546875" style="1" customWidth="1"/>
    <col min="3078" max="3078" width="12.42578125" style="1" customWidth="1"/>
    <col min="3079" max="3079" width="13.85546875" style="1" customWidth="1"/>
    <col min="3080" max="3080" width="14.28515625" style="1" customWidth="1"/>
    <col min="3081" max="3081" width="17.28515625" style="1" bestFit="1" customWidth="1"/>
    <col min="3082" max="3082" width="17.28515625" style="1" customWidth="1"/>
    <col min="3083" max="3083" width="14.42578125" style="1" customWidth="1"/>
    <col min="3084" max="3084" width="15.28515625" style="1" customWidth="1"/>
    <col min="3085" max="3329" width="11.42578125" style="1"/>
    <col min="3330" max="3330" width="54.85546875" style="1" customWidth="1"/>
    <col min="3331" max="3331" width="15.140625" style="1" customWidth="1"/>
    <col min="3332" max="3332" width="39" style="1" customWidth="1"/>
    <col min="3333" max="3333" width="14.85546875" style="1" customWidth="1"/>
    <col min="3334" max="3334" width="12.42578125" style="1" customWidth="1"/>
    <col min="3335" max="3335" width="13.85546875" style="1" customWidth="1"/>
    <col min="3336" max="3336" width="14.28515625" style="1" customWidth="1"/>
    <col min="3337" max="3337" width="17.28515625" style="1" bestFit="1" customWidth="1"/>
    <col min="3338" max="3338" width="17.28515625" style="1" customWidth="1"/>
    <col min="3339" max="3339" width="14.42578125" style="1" customWidth="1"/>
    <col min="3340" max="3340" width="15.28515625" style="1" customWidth="1"/>
    <col min="3341" max="3585" width="11.42578125" style="1"/>
    <col min="3586" max="3586" width="54.85546875" style="1" customWidth="1"/>
    <col min="3587" max="3587" width="15.140625" style="1" customWidth="1"/>
    <col min="3588" max="3588" width="39" style="1" customWidth="1"/>
    <col min="3589" max="3589" width="14.85546875" style="1" customWidth="1"/>
    <col min="3590" max="3590" width="12.42578125" style="1" customWidth="1"/>
    <col min="3591" max="3591" width="13.85546875" style="1" customWidth="1"/>
    <col min="3592" max="3592" width="14.28515625" style="1" customWidth="1"/>
    <col min="3593" max="3593" width="17.28515625" style="1" bestFit="1" customWidth="1"/>
    <col min="3594" max="3594" width="17.28515625" style="1" customWidth="1"/>
    <col min="3595" max="3595" width="14.42578125" style="1" customWidth="1"/>
    <col min="3596" max="3596" width="15.28515625" style="1" customWidth="1"/>
    <col min="3597" max="3841" width="11.42578125" style="1"/>
    <col min="3842" max="3842" width="54.85546875" style="1" customWidth="1"/>
    <col min="3843" max="3843" width="15.140625" style="1" customWidth="1"/>
    <col min="3844" max="3844" width="39" style="1" customWidth="1"/>
    <col min="3845" max="3845" width="14.85546875" style="1" customWidth="1"/>
    <col min="3846" max="3846" width="12.42578125" style="1" customWidth="1"/>
    <col min="3847" max="3847" width="13.85546875" style="1" customWidth="1"/>
    <col min="3848" max="3848" width="14.28515625" style="1" customWidth="1"/>
    <col min="3849" max="3849" width="17.28515625" style="1" bestFit="1" customWidth="1"/>
    <col min="3850" max="3850" width="17.28515625" style="1" customWidth="1"/>
    <col min="3851" max="3851" width="14.42578125" style="1" customWidth="1"/>
    <col min="3852" max="3852" width="15.28515625" style="1" customWidth="1"/>
    <col min="3853" max="4097" width="11.42578125" style="1"/>
    <col min="4098" max="4098" width="54.85546875" style="1" customWidth="1"/>
    <col min="4099" max="4099" width="15.140625" style="1" customWidth="1"/>
    <col min="4100" max="4100" width="39" style="1" customWidth="1"/>
    <col min="4101" max="4101" width="14.85546875" style="1" customWidth="1"/>
    <col min="4102" max="4102" width="12.42578125" style="1" customWidth="1"/>
    <col min="4103" max="4103" width="13.85546875" style="1" customWidth="1"/>
    <col min="4104" max="4104" width="14.28515625" style="1" customWidth="1"/>
    <col min="4105" max="4105" width="17.28515625" style="1" bestFit="1" customWidth="1"/>
    <col min="4106" max="4106" width="17.28515625" style="1" customWidth="1"/>
    <col min="4107" max="4107" width="14.42578125" style="1" customWidth="1"/>
    <col min="4108" max="4108" width="15.28515625" style="1" customWidth="1"/>
    <col min="4109" max="4353" width="11.42578125" style="1"/>
    <col min="4354" max="4354" width="54.85546875" style="1" customWidth="1"/>
    <col min="4355" max="4355" width="15.140625" style="1" customWidth="1"/>
    <col min="4356" max="4356" width="39" style="1" customWidth="1"/>
    <col min="4357" max="4357" width="14.85546875" style="1" customWidth="1"/>
    <col min="4358" max="4358" width="12.42578125" style="1" customWidth="1"/>
    <col min="4359" max="4359" width="13.85546875" style="1" customWidth="1"/>
    <col min="4360" max="4360" width="14.28515625" style="1" customWidth="1"/>
    <col min="4361" max="4361" width="17.28515625" style="1" bestFit="1" customWidth="1"/>
    <col min="4362" max="4362" width="17.28515625" style="1" customWidth="1"/>
    <col min="4363" max="4363" width="14.42578125" style="1" customWidth="1"/>
    <col min="4364" max="4364" width="15.28515625" style="1" customWidth="1"/>
    <col min="4365" max="4609" width="11.42578125" style="1"/>
    <col min="4610" max="4610" width="54.85546875" style="1" customWidth="1"/>
    <col min="4611" max="4611" width="15.140625" style="1" customWidth="1"/>
    <col min="4612" max="4612" width="39" style="1" customWidth="1"/>
    <col min="4613" max="4613" width="14.85546875" style="1" customWidth="1"/>
    <col min="4614" max="4614" width="12.42578125" style="1" customWidth="1"/>
    <col min="4615" max="4615" width="13.85546875" style="1" customWidth="1"/>
    <col min="4616" max="4616" width="14.28515625" style="1" customWidth="1"/>
    <col min="4617" max="4617" width="17.28515625" style="1" bestFit="1" customWidth="1"/>
    <col min="4618" max="4618" width="17.28515625" style="1" customWidth="1"/>
    <col min="4619" max="4619" width="14.42578125" style="1" customWidth="1"/>
    <col min="4620" max="4620" width="15.28515625" style="1" customWidth="1"/>
    <col min="4621" max="4865" width="11.42578125" style="1"/>
    <col min="4866" max="4866" width="54.85546875" style="1" customWidth="1"/>
    <col min="4867" max="4867" width="15.140625" style="1" customWidth="1"/>
    <col min="4868" max="4868" width="39" style="1" customWidth="1"/>
    <col min="4869" max="4869" width="14.85546875" style="1" customWidth="1"/>
    <col min="4870" max="4870" width="12.42578125" style="1" customWidth="1"/>
    <col min="4871" max="4871" width="13.85546875" style="1" customWidth="1"/>
    <col min="4872" max="4872" width="14.28515625" style="1" customWidth="1"/>
    <col min="4873" max="4873" width="17.28515625" style="1" bestFit="1" customWidth="1"/>
    <col min="4874" max="4874" width="17.28515625" style="1" customWidth="1"/>
    <col min="4875" max="4875" width="14.42578125" style="1" customWidth="1"/>
    <col min="4876" max="4876" width="15.28515625" style="1" customWidth="1"/>
    <col min="4877" max="5121" width="11.42578125" style="1"/>
    <col min="5122" max="5122" width="54.85546875" style="1" customWidth="1"/>
    <col min="5123" max="5123" width="15.140625" style="1" customWidth="1"/>
    <col min="5124" max="5124" width="39" style="1" customWidth="1"/>
    <col min="5125" max="5125" width="14.85546875" style="1" customWidth="1"/>
    <col min="5126" max="5126" width="12.42578125" style="1" customWidth="1"/>
    <col min="5127" max="5127" width="13.85546875" style="1" customWidth="1"/>
    <col min="5128" max="5128" width="14.28515625" style="1" customWidth="1"/>
    <col min="5129" max="5129" width="17.28515625" style="1" bestFit="1" customWidth="1"/>
    <col min="5130" max="5130" width="17.28515625" style="1" customWidth="1"/>
    <col min="5131" max="5131" width="14.42578125" style="1" customWidth="1"/>
    <col min="5132" max="5132" width="15.28515625" style="1" customWidth="1"/>
    <col min="5133" max="5377" width="11.42578125" style="1"/>
    <col min="5378" max="5378" width="54.85546875" style="1" customWidth="1"/>
    <col min="5379" max="5379" width="15.140625" style="1" customWidth="1"/>
    <col min="5380" max="5380" width="39" style="1" customWidth="1"/>
    <col min="5381" max="5381" width="14.85546875" style="1" customWidth="1"/>
    <col min="5382" max="5382" width="12.42578125" style="1" customWidth="1"/>
    <col min="5383" max="5383" width="13.85546875" style="1" customWidth="1"/>
    <col min="5384" max="5384" width="14.28515625" style="1" customWidth="1"/>
    <col min="5385" max="5385" width="17.28515625" style="1" bestFit="1" customWidth="1"/>
    <col min="5386" max="5386" width="17.28515625" style="1" customWidth="1"/>
    <col min="5387" max="5387" width="14.42578125" style="1" customWidth="1"/>
    <col min="5388" max="5388" width="15.28515625" style="1" customWidth="1"/>
    <col min="5389" max="5633" width="11.42578125" style="1"/>
    <col min="5634" max="5634" width="54.85546875" style="1" customWidth="1"/>
    <col min="5635" max="5635" width="15.140625" style="1" customWidth="1"/>
    <col min="5636" max="5636" width="39" style="1" customWidth="1"/>
    <col min="5637" max="5637" width="14.85546875" style="1" customWidth="1"/>
    <col min="5638" max="5638" width="12.42578125" style="1" customWidth="1"/>
    <col min="5639" max="5639" width="13.85546875" style="1" customWidth="1"/>
    <col min="5640" max="5640" width="14.28515625" style="1" customWidth="1"/>
    <col min="5641" max="5641" width="17.28515625" style="1" bestFit="1" customWidth="1"/>
    <col min="5642" max="5642" width="17.28515625" style="1" customWidth="1"/>
    <col min="5643" max="5643" width="14.42578125" style="1" customWidth="1"/>
    <col min="5644" max="5644" width="15.28515625" style="1" customWidth="1"/>
    <col min="5645" max="5889" width="11.42578125" style="1"/>
    <col min="5890" max="5890" width="54.85546875" style="1" customWidth="1"/>
    <col min="5891" max="5891" width="15.140625" style="1" customWidth="1"/>
    <col min="5892" max="5892" width="39" style="1" customWidth="1"/>
    <col min="5893" max="5893" width="14.85546875" style="1" customWidth="1"/>
    <col min="5894" max="5894" width="12.42578125" style="1" customWidth="1"/>
    <col min="5895" max="5895" width="13.85546875" style="1" customWidth="1"/>
    <col min="5896" max="5896" width="14.28515625" style="1" customWidth="1"/>
    <col min="5897" max="5897" width="17.28515625" style="1" bestFit="1" customWidth="1"/>
    <col min="5898" max="5898" width="17.28515625" style="1" customWidth="1"/>
    <col min="5899" max="5899" width="14.42578125" style="1" customWidth="1"/>
    <col min="5900" max="5900" width="15.28515625" style="1" customWidth="1"/>
    <col min="5901" max="6145" width="11.42578125" style="1"/>
    <col min="6146" max="6146" width="54.85546875" style="1" customWidth="1"/>
    <col min="6147" max="6147" width="15.140625" style="1" customWidth="1"/>
    <col min="6148" max="6148" width="39" style="1" customWidth="1"/>
    <col min="6149" max="6149" width="14.85546875" style="1" customWidth="1"/>
    <col min="6150" max="6150" width="12.42578125" style="1" customWidth="1"/>
    <col min="6151" max="6151" width="13.85546875" style="1" customWidth="1"/>
    <col min="6152" max="6152" width="14.28515625" style="1" customWidth="1"/>
    <col min="6153" max="6153" width="17.28515625" style="1" bestFit="1" customWidth="1"/>
    <col min="6154" max="6154" width="17.28515625" style="1" customWidth="1"/>
    <col min="6155" max="6155" width="14.42578125" style="1" customWidth="1"/>
    <col min="6156" max="6156" width="15.28515625" style="1" customWidth="1"/>
    <col min="6157" max="6401" width="11.42578125" style="1"/>
    <col min="6402" max="6402" width="54.85546875" style="1" customWidth="1"/>
    <col min="6403" max="6403" width="15.140625" style="1" customWidth="1"/>
    <col min="6404" max="6404" width="39" style="1" customWidth="1"/>
    <col min="6405" max="6405" width="14.85546875" style="1" customWidth="1"/>
    <col min="6406" max="6406" width="12.42578125" style="1" customWidth="1"/>
    <col min="6407" max="6407" width="13.85546875" style="1" customWidth="1"/>
    <col min="6408" max="6408" width="14.28515625" style="1" customWidth="1"/>
    <col min="6409" max="6409" width="17.28515625" style="1" bestFit="1" customWidth="1"/>
    <col min="6410" max="6410" width="17.28515625" style="1" customWidth="1"/>
    <col min="6411" max="6411" width="14.42578125" style="1" customWidth="1"/>
    <col min="6412" max="6412" width="15.28515625" style="1" customWidth="1"/>
    <col min="6413" max="6657" width="11.42578125" style="1"/>
    <col min="6658" max="6658" width="54.85546875" style="1" customWidth="1"/>
    <col min="6659" max="6659" width="15.140625" style="1" customWidth="1"/>
    <col min="6660" max="6660" width="39" style="1" customWidth="1"/>
    <col min="6661" max="6661" width="14.85546875" style="1" customWidth="1"/>
    <col min="6662" max="6662" width="12.42578125" style="1" customWidth="1"/>
    <col min="6663" max="6663" width="13.85546875" style="1" customWidth="1"/>
    <col min="6664" max="6664" width="14.28515625" style="1" customWidth="1"/>
    <col min="6665" max="6665" width="17.28515625" style="1" bestFit="1" customWidth="1"/>
    <col min="6666" max="6666" width="17.28515625" style="1" customWidth="1"/>
    <col min="6667" max="6667" width="14.42578125" style="1" customWidth="1"/>
    <col min="6668" max="6668" width="15.28515625" style="1" customWidth="1"/>
    <col min="6669" max="6913" width="11.42578125" style="1"/>
    <col min="6914" max="6914" width="54.85546875" style="1" customWidth="1"/>
    <col min="6915" max="6915" width="15.140625" style="1" customWidth="1"/>
    <col min="6916" max="6916" width="39" style="1" customWidth="1"/>
    <col min="6917" max="6917" width="14.85546875" style="1" customWidth="1"/>
    <col min="6918" max="6918" width="12.42578125" style="1" customWidth="1"/>
    <col min="6919" max="6919" width="13.85546875" style="1" customWidth="1"/>
    <col min="6920" max="6920" width="14.28515625" style="1" customWidth="1"/>
    <col min="6921" max="6921" width="17.28515625" style="1" bestFit="1" customWidth="1"/>
    <col min="6922" max="6922" width="17.28515625" style="1" customWidth="1"/>
    <col min="6923" max="6923" width="14.42578125" style="1" customWidth="1"/>
    <col min="6924" max="6924" width="15.28515625" style="1" customWidth="1"/>
    <col min="6925" max="7169" width="11.42578125" style="1"/>
    <col min="7170" max="7170" width="54.85546875" style="1" customWidth="1"/>
    <col min="7171" max="7171" width="15.140625" style="1" customWidth="1"/>
    <col min="7172" max="7172" width="39" style="1" customWidth="1"/>
    <col min="7173" max="7173" width="14.85546875" style="1" customWidth="1"/>
    <col min="7174" max="7174" width="12.42578125" style="1" customWidth="1"/>
    <col min="7175" max="7175" width="13.85546875" style="1" customWidth="1"/>
    <col min="7176" max="7176" width="14.28515625" style="1" customWidth="1"/>
    <col min="7177" max="7177" width="17.28515625" style="1" bestFit="1" customWidth="1"/>
    <col min="7178" max="7178" width="17.28515625" style="1" customWidth="1"/>
    <col min="7179" max="7179" width="14.42578125" style="1" customWidth="1"/>
    <col min="7180" max="7180" width="15.28515625" style="1" customWidth="1"/>
    <col min="7181" max="7425" width="11.42578125" style="1"/>
    <col min="7426" max="7426" width="54.85546875" style="1" customWidth="1"/>
    <col min="7427" max="7427" width="15.140625" style="1" customWidth="1"/>
    <col min="7428" max="7428" width="39" style="1" customWidth="1"/>
    <col min="7429" max="7429" width="14.85546875" style="1" customWidth="1"/>
    <col min="7430" max="7430" width="12.42578125" style="1" customWidth="1"/>
    <col min="7431" max="7431" width="13.85546875" style="1" customWidth="1"/>
    <col min="7432" max="7432" width="14.28515625" style="1" customWidth="1"/>
    <col min="7433" max="7433" width="17.28515625" style="1" bestFit="1" customWidth="1"/>
    <col min="7434" max="7434" width="17.28515625" style="1" customWidth="1"/>
    <col min="7435" max="7435" width="14.42578125" style="1" customWidth="1"/>
    <col min="7436" max="7436" width="15.28515625" style="1" customWidth="1"/>
    <col min="7437" max="7681" width="11.42578125" style="1"/>
    <col min="7682" max="7682" width="54.85546875" style="1" customWidth="1"/>
    <col min="7683" max="7683" width="15.140625" style="1" customWidth="1"/>
    <col min="7684" max="7684" width="39" style="1" customWidth="1"/>
    <col min="7685" max="7685" width="14.85546875" style="1" customWidth="1"/>
    <col min="7686" max="7686" width="12.42578125" style="1" customWidth="1"/>
    <col min="7687" max="7687" width="13.85546875" style="1" customWidth="1"/>
    <col min="7688" max="7688" width="14.28515625" style="1" customWidth="1"/>
    <col min="7689" max="7689" width="17.28515625" style="1" bestFit="1" customWidth="1"/>
    <col min="7690" max="7690" width="17.28515625" style="1" customWidth="1"/>
    <col min="7691" max="7691" width="14.42578125" style="1" customWidth="1"/>
    <col min="7692" max="7692" width="15.28515625" style="1" customWidth="1"/>
    <col min="7693" max="7937" width="11.42578125" style="1"/>
    <col min="7938" max="7938" width="54.85546875" style="1" customWidth="1"/>
    <col min="7939" max="7939" width="15.140625" style="1" customWidth="1"/>
    <col min="7940" max="7940" width="39" style="1" customWidth="1"/>
    <col min="7941" max="7941" width="14.85546875" style="1" customWidth="1"/>
    <col min="7942" max="7942" width="12.42578125" style="1" customWidth="1"/>
    <col min="7943" max="7943" width="13.85546875" style="1" customWidth="1"/>
    <col min="7944" max="7944" width="14.28515625" style="1" customWidth="1"/>
    <col min="7945" max="7945" width="17.28515625" style="1" bestFit="1" customWidth="1"/>
    <col min="7946" max="7946" width="17.28515625" style="1" customWidth="1"/>
    <col min="7947" max="7947" width="14.42578125" style="1" customWidth="1"/>
    <col min="7948" max="7948" width="15.28515625" style="1" customWidth="1"/>
    <col min="7949" max="8193" width="11.42578125" style="1"/>
    <col min="8194" max="8194" width="54.85546875" style="1" customWidth="1"/>
    <col min="8195" max="8195" width="15.140625" style="1" customWidth="1"/>
    <col min="8196" max="8196" width="39" style="1" customWidth="1"/>
    <col min="8197" max="8197" width="14.85546875" style="1" customWidth="1"/>
    <col min="8198" max="8198" width="12.42578125" style="1" customWidth="1"/>
    <col min="8199" max="8199" width="13.85546875" style="1" customWidth="1"/>
    <col min="8200" max="8200" width="14.28515625" style="1" customWidth="1"/>
    <col min="8201" max="8201" width="17.28515625" style="1" bestFit="1" customWidth="1"/>
    <col min="8202" max="8202" width="17.28515625" style="1" customWidth="1"/>
    <col min="8203" max="8203" width="14.42578125" style="1" customWidth="1"/>
    <col min="8204" max="8204" width="15.28515625" style="1" customWidth="1"/>
    <col min="8205" max="8449" width="11.42578125" style="1"/>
    <col min="8450" max="8450" width="54.85546875" style="1" customWidth="1"/>
    <col min="8451" max="8451" width="15.140625" style="1" customWidth="1"/>
    <col min="8452" max="8452" width="39" style="1" customWidth="1"/>
    <col min="8453" max="8453" width="14.85546875" style="1" customWidth="1"/>
    <col min="8454" max="8454" width="12.42578125" style="1" customWidth="1"/>
    <col min="8455" max="8455" width="13.85546875" style="1" customWidth="1"/>
    <col min="8456" max="8456" width="14.28515625" style="1" customWidth="1"/>
    <col min="8457" max="8457" width="17.28515625" style="1" bestFit="1" customWidth="1"/>
    <col min="8458" max="8458" width="17.28515625" style="1" customWidth="1"/>
    <col min="8459" max="8459" width="14.42578125" style="1" customWidth="1"/>
    <col min="8460" max="8460" width="15.28515625" style="1" customWidth="1"/>
    <col min="8461" max="8705" width="11.42578125" style="1"/>
    <col min="8706" max="8706" width="54.85546875" style="1" customWidth="1"/>
    <col min="8707" max="8707" width="15.140625" style="1" customWidth="1"/>
    <col min="8708" max="8708" width="39" style="1" customWidth="1"/>
    <col min="8709" max="8709" width="14.85546875" style="1" customWidth="1"/>
    <col min="8710" max="8710" width="12.42578125" style="1" customWidth="1"/>
    <col min="8711" max="8711" width="13.85546875" style="1" customWidth="1"/>
    <col min="8712" max="8712" width="14.28515625" style="1" customWidth="1"/>
    <col min="8713" max="8713" width="17.28515625" style="1" bestFit="1" customWidth="1"/>
    <col min="8714" max="8714" width="17.28515625" style="1" customWidth="1"/>
    <col min="8715" max="8715" width="14.42578125" style="1" customWidth="1"/>
    <col min="8716" max="8716" width="15.28515625" style="1" customWidth="1"/>
    <col min="8717" max="8961" width="11.42578125" style="1"/>
    <col min="8962" max="8962" width="54.85546875" style="1" customWidth="1"/>
    <col min="8963" max="8963" width="15.140625" style="1" customWidth="1"/>
    <col min="8964" max="8964" width="39" style="1" customWidth="1"/>
    <col min="8965" max="8965" width="14.85546875" style="1" customWidth="1"/>
    <col min="8966" max="8966" width="12.42578125" style="1" customWidth="1"/>
    <col min="8967" max="8967" width="13.85546875" style="1" customWidth="1"/>
    <col min="8968" max="8968" width="14.28515625" style="1" customWidth="1"/>
    <col min="8969" max="8969" width="17.28515625" style="1" bestFit="1" customWidth="1"/>
    <col min="8970" max="8970" width="17.28515625" style="1" customWidth="1"/>
    <col min="8971" max="8971" width="14.42578125" style="1" customWidth="1"/>
    <col min="8972" max="8972" width="15.28515625" style="1" customWidth="1"/>
    <col min="8973" max="9217" width="11.42578125" style="1"/>
    <col min="9218" max="9218" width="54.85546875" style="1" customWidth="1"/>
    <col min="9219" max="9219" width="15.140625" style="1" customWidth="1"/>
    <col min="9220" max="9220" width="39" style="1" customWidth="1"/>
    <col min="9221" max="9221" width="14.85546875" style="1" customWidth="1"/>
    <col min="9222" max="9222" width="12.42578125" style="1" customWidth="1"/>
    <col min="9223" max="9223" width="13.85546875" style="1" customWidth="1"/>
    <col min="9224" max="9224" width="14.28515625" style="1" customWidth="1"/>
    <col min="9225" max="9225" width="17.28515625" style="1" bestFit="1" customWidth="1"/>
    <col min="9226" max="9226" width="17.28515625" style="1" customWidth="1"/>
    <col min="9227" max="9227" width="14.42578125" style="1" customWidth="1"/>
    <col min="9228" max="9228" width="15.28515625" style="1" customWidth="1"/>
    <col min="9229" max="9473" width="11.42578125" style="1"/>
    <col min="9474" max="9474" width="54.85546875" style="1" customWidth="1"/>
    <col min="9475" max="9475" width="15.140625" style="1" customWidth="1"/>
    <col min="9476" max="9476" width="39" style="1" customWidth="1"/>
    <col min="9477" max="9477" width="14.85546875" style="1" customWidth="1"/>
    <col min="9478" max="9478" width="12.42578125" style="1" customWidth="1"/>
    <col min="9479" max="9479" width="13.85546875" style="1" customWidth="1"/>
    <col min="9480" max="9480" width="14.28515625" style="1" customWidth="1"/>
    <col min="9481" max="9481" width="17.28515625" style="1" bestFit="1" customWidth="1"/>
    <col min="9482" max="9482" width="17.28515625" style="1" customWidth="1"/>
    <col min="9483" max="9483" width="14.42578125" style="1" customWidth="1"/>
    <col min="9484" max="9484" width="15.28515625" style="1" customWidth="1"/>
    <col min="9485" max="9729" width="11.42578125" style="1"/>
    <col min="9730" max="9730" width="54.85546875" style="1" customWidth="1"/>
    <col min="9731" max="9731" width="15.140625" style="1" customWidth="1"/>
    <col min="9732" max="9732" width="39" style="1" customWidth="1"/>
    <col min="9733" max="9733" width="14.85546875" style="1" customWidth="1"/>
    <col min="9734" max="9734" width="12.42578125" style="1" customWidth="1"/>
    <col min="9735" max="9735" width="13.85546875" style="1" customWidth="1"/>
    <col min="9736" max="9736" width="14.28515625" style="1" customWidth="1"/>
    <col min="9737" max="9737" width="17.28515625" style="1" bestFit="1" customWidth="1"/>
    <col min="9738" max="9738" width="17.28515625" style="1" customWidth="1"/>
    <col min="9739" max="9739" width="14.42578125" style="1" customWidth="1"/>
    <col min="9740" max="9740" width="15.28515625" style="1" customWidth="1"/>
    <col min="9741" max="9985" width="11.42578125" style="1"/>
    <col min="9986" max="9986" width="54.85546875" style="1" customWidth="1"/>
    <col min="9987" max="9987" width="15.140625" style="1" customWidth="1"/>
    <col min="9988" max="9988" width="39" style="1" customWidth="1"/>
    <col min="9989" max="9989" width="14.85546875" style="1" customWidth="1"/>
    <col min="9990" max="9990" width="12.42578125" style="1" customWidth="1"/>
    <col min="9991" max="9991" width="13.85546875" style="1" customWidth="1"/>
    <col min="9992" max="9992" width="14.28515625" style="1" customWidth="1"/>
    <col min="9993" max="9993" width="17.28515625" style="1" bestFit="1" customWidth="1"/>
    <col min="9994" max="9994" width="17.28515625" style="1" customWidth="1"/>
    <col min="9995" max="9995" width="14.42578125" style="1" customWidth="1"/>
    <col min="9996" max="9996" width="15.28515625" style="1" customWidth="1"/>
    <col min="9997" max="10241" width="11.42578125" style="1"/>
    <col min="10242" max="10242" width="54.85546875" style="1" customWidth="1"/>
    <col min="10243" max="10243" width="15.140625" style="1" customWidth="1"/>
    <col min="10244" max="10244" width="39" style="1" customWidth="1"/>
    <col min="10245" max="10245" width="14.85546875" style="1" customWidth="1"/>
    <col min="10246" max="10246" width="12.42578125" style="1" customWidth="1"/>
    <col min="10247" max="10247" width="13.85546875" style="1" customWidth="1"/>
    <col min="10248" max="10248" width="14.28515625" style="1" customWidth="1"/>
    <col min="10249" max="10249" width="17.28515625" style="1" bestFit="1" customWidth="1"/>
    <col min="10250" max="10250" width="17.28515625" style="1" customWidth="1"/>
    <col min="10251" max="10251" width="14.42578125" style="1" customWidth="1"/>
    <col min="10252" max="10252" width="15.28515625" style="1" customWidth="1"/>
    <col min="10253" max="10497" width="11.42578125" style="1"/>
    <col min="10498" max="10498" width="54.85546875" style="1" customWidth="1"/>
    <col min="10499" max="10499" width="15.140625" style="1" customWidth="1"/>
    <col min="10500" max="10500" width="39" style="1" customWidth="1"/>
    <col min="10501" max="10501" width="14.85546875" style="1" customWidth="1"/>
    <col min="10502" max="10502" width="12.42578125" style="1" customWidth="1"/>
    <col min="10503" max="10503" width="13.85546875" style="1" customWidth="1"/>
    <col min="10504" max="10504" width="14.28515625" style="1" customWidth="1"/>
    <col min="10505" max="10505" width="17.28515625" style="1" bestFit="1" customWidth="1"/>
    <col min="10506" max="10506" width="17.28515625" style="1" customWidth="1"/>
    <col min="10507" max="10507" width="14.42578125" style="1" customWidth="1"/>
    <col min="10508" max="10508" width="15.28515625" style="1" customWidth="1"/>
    <col min="10509" max="10753" width="11.42578125" style="1"/>
    <col min="10754" max="10754" width="54.85546875" style="1" customWidth="1"/>
    <col min="10755" max="10755" width="15.140625" style="1" customWidth="1"/>
    <col min="10756" max="10756" width="39" style="1" customWidth="1"/>
    <col min="10757" max="10757" width="14.85546875" style="1" customWidth="1"/>
    <col min="10758" max="10758" width="12.42578125" style="1" customWidth="1"/>
    <col min="10759" max="10759" width="13.85546875" style="1" customWidth="1"/>
    <col min="10760" max="10760" width="14.28515625" style="1" customWidth="1"/>
    <col min="10761" max="10761" width="17.28515625" style="1" bestFit="1" customWidth="1"/>
    <col min="10762" max="10762" width="17.28515625" style="1" customWidth="1"/>
    <col min="10763" max="10763" width="14.42578125" style="1" customWidth="1"/>
    <col min="10764" max="10764" width="15.28515625" style="1" customWidth="1"/>
    <col min="10765" max="11009" width="11.42578125" style="1"/>
    <col min="11010" max="11010" width="54.85546875" style="1" customWidth="1"/>
    <col min="11011" max="11011" width="15.140625" style="1" customWidth="1"/>
    <col min="11012" max="11012" width="39" style="1" customWidth="1"/>
    <col min="11013" max="11013" width="14.85546875" style="1" customWidth="1"/>
    <col min="11014" max="11014" width="12.42578125" style="1" customWidth="1"/>
    <col min="11015" max="11015" width="13.85546875" style="1" customWidth="1"/>
    <col min="11016" max="11016" width="14.28515625" style="1" customWidth="1"/>
    <col min="11017" max="11017" width="17.28515625" style="1" bestFit="1" customWidth="1"/>
    <col min="11018" max="11018" width="17.28515625" style="1" customWidth="1"/>
    <col min="11019" max="11019" width="14.42578125" style="1" customWidth="1"/>
    <col min="11020" max="11020" width="15.28515625" style="1" customWidth="1"/>
    <col min="11021" max="11265" width="11.42578125" style="1"/>
    <col min="11266" max="11266" width="54.85546875" style="1" customWidth="1"/>
    <col min="11267" max="11267" width="15.140625" style="1" customWidth="1"/>
    <col min="11268" max="11268" width="39" style="1" customWidth="1"/>
    <col min="11269" max="11269" width="14.85546875" style="1" customWidth="1"/>
    <col min="11270" max="11270" width="12.42578125" style="1" customWidth="1"/>
    <col min="11271" max="11271" width="13.85546875" style="1" customWidth="1"/>
    <col min="11272" max="11272" width="14.28515625" style="1" customWidth="1"/>
    <col min="11273" max="11273" width="17.28515625" style="1" bestFit="1" customWidth="1"/>
    <col min="11274" max="11274" width="17.28515625" style="1" customWidth="1"/>
    <col min="11275" max="11275" width="14.42578125" style="1" customWidth="1"/>
    <col min="11276" max="11276" width="15.28515625" style="1" customWidth="1"/>
    <col min="11277" max="11521" width="11.42578125" style="1"/>
    <col min="11522" max="11522" width="54.85546875" style="1" customWidth="1"/>
    <col min="11523" max="11523" width="15.140625" style="1" customWidth="1"/>
    <col min="11524" max="11524" width="39" style="1" customWidth="1"/>
    <col min="11525" max="11525" width="14.85546875" style="1" customWidth="1"/>
    <col min="11526" max="11526" width="12.42578125" style="1" customWidth="1"/>
    <col min="11527" max="11527" width="13.85546875" style="1" customWidth="1"/>
    <col min="11528" max="11528" width="14.28515625" style="1" customWidth="1"/>
    <col min="11529" max="11529" width="17.28515625" style="1" bestFit="1" customWidth="1"/>
    <col min="11530" max="11530" width="17.28515625" style="1" customWidth="1"/>
    <col min="11531" max="11531" width="14.42578125" style="1" customWidth="1"/>
    <col min="11532" max="11532" width="15.28515625" style="1" customWidth="1"/>
    <col min="11533" max="11777" width="11.42578125" style="1"/>
    <col min="11778" max="11778" width="54.85546875" style="1" customWidth="1"/>
    <col min="11779" max="11779" width="15.140625" style="1" customWidth="1"/>
    <col min="11780" max="11780" width="39" style="1" customWidth="1"/>
    <col min="11781" max="11781" width="14.85546875" style="1" customWidth="1"/>
    <col min="11782" max="11782" width="12.42578125" style="1" customWidth="1"/>
    <col min="11783" max="11783" width="13.85546875" style="1" customWidth="1"/>
    <col min="11784" max="11784" width="14.28515625" style="1" customWidth="1"/>
    <col min="11785" max="11785" width="17.28515625" style="1" bestFit="1" customWidth="1"/>
    <col min="11786" max="11786" width="17.28515625" style="1" customWidth="1"/>
    <col min="11787" max="11787" width="14.42578125" style="1" customWidth="1"/>
    <col min="11788" max="11788" width="15.28515625" style="1" customWidth="1"/>
    <col min="11789" max="12033" width="11.42578125" style="1"/>
    <col min="12034" max="12034" width="54.85546875" style="1" customWidth="1"/>
    <col min="12035" max="12035" width="15.140625" style="1" customWidth="1"/>
    <col min="12036" max="12036" width="39" style="1" customWidth="1"/>
    <col min="12037" max="12037" width="14.85546875" style="1" customWidth="1"/>
    <col min="12038" max="12038" width="12.42578125" style="1" customWidth="1"/>
    <col min="12039" max="12039" width="13.85546875" style="1" customWidth="1"/>
    <col min="12040" max="12040" width="14.28515625" style="1" customWidth="1"/>
    <col min="12041" max="12041" width="17.28515625" style="1" bestFit="1" customWidth="1"/>
    <col min="12042" max="12042" width="17.28515625" style="1" customWidth="1"/>
    <col min="12043" max="12043" width="14.42578125" style="1" customWidth="1"/>
    <col min="12044" max="12044" width="15.28515625" style="1" customWidth="1"/>
    <col min="12045" max="12289" width="11.42578125" style="1"/>
    <col min="12290" max="12290" width="54.85546875" style="1" customWidth="1"/>
    <col min="12291" max="12291" width="15.140625" style="1" customWidth="1"/>
    <col min="12292" max="12292" width="39" style="1" customWidth="1"/>
    <col min="12293" max="12293" width="14.85546875" style="1" customWidth="1"/>
    <col min="12294" max="12294" width="12.42578125" style="1" customWidth="1"/>
    <col min="12295" max="12295" width="13.85546875" style="1" customWidth="1"/>
    <col min="12296" max="12296" width="14.28515625" style="1" customWidth="1"/>
    <col min="12297" max="12297" width="17.28515625" style="1" bestFit="1" customWidth="1"/>
    <col min="12298" max="12298" width="17.28515625" style="1" customWidth="1"/>
    <col min="12299" max="12299" width="14.42578125" style="1" customWidth="1"/>
    <col min="12300" max="12300" width="15.28515625" style="1" customWidth="1"/>
    <col min="12301" max="12545" width="11.42578125" style="1"/>
    <col min="12546" max="12546" width="54.85546875" style="1" customWidth="1"/>
    <col min="12547" max="12547" width="15.140625" style="1" customWidth="1"/>
    <col min="12548" max="12548" width="39" style="1" customWidth="1"/>
    <col min="12549" max="12549" width="14.85546875" style="1" customWidth="1"/>
    <col min="12550" max="12550" width="12.42578125" style="1" customWidth="1"/>
    <col min="12551" max="12551" width="13.85546875" style="1" customWidth="1"/>
    <col min="12552" max="12552" width="14.28515625" style="1" customWidth="1"/>
    <col min="12553" max="12553" width="17.28515625" style="1" bestFit="1" customWidth="1"/>
    <col min="12554" max="12554" width="17.28515625" style="1" customWidth="1"/>
    <col min="12555" max="12555" width="14.42578125" style="1" customWidth="1"/>
    <col min="12556" max="12556" width="15.28515625" style="1" customWidth="1"/>
    <col min="12557" max="12801" width="11.42578125" style="1"/>
    <col min="12802" max="12802" width="54.85546875" style="1" customWidth="1"/>
    <col min="12803" max="12803" width="15.140625" style="1" customWidth="1"/>
    <col min="12804" max="12804" width="39" style="1" customWidth="1"/>
    <col min="12805" max="12805" width="14.85546875" style="1" customWidth="1"/>
    <col min="12806" max="12806" width="12.42578125" style="1" customWidth="1"/>
    <col min="12807" max="12807" width="13.85546875" style="1" customWidth="1"/>
    <col min="12808" max="12808" width="14.28515625" style="1" customWidth="1"/>
    <col min="12809" max="12809" width="17.28515625" style="1" bestFit="1" customWidth="1"/>
    <col min="12810" max="12810" width="17.28515625" style="1" customWidth="1"/>
    <col min="12811" max="12811" width="14.42578125" style="1" customWidth="1"/>
    <col min="12812" max="12812" width="15.28515625" style="1" customWidth="1"/>
    <col min="12813" max="13057" width="11.42578125" style="1"/>
    <col min="13058" max="13058" width="54.85546875" style="1" customWidth="1"/>
    <col min="13059" max="13059" width="15.140625" style="1" customWidth="1"/>
    <col min="13060" max="13060" width="39" style="1" customWidth="1"/>
    <col min="13061" max="13061" width="14.85546875" style="1" customWidth="1"/>
    <col min="13062" max="13062" width="12.42578125" style="1" customWidth="1"/>
    <col min="13063" max="13063" width="13.85546875" style="1" customWidth="1"/>
    <col min="13064" max="13064" width="14.28515625" style="1" customWidth="1"/>
    <col min="13065" max="13065" width="17.28515625" style="1" bestFit="1" customWidth="1"/>
    <col min="13066" max="13066" width="17.28515625" style="1" customWidth="1"/>
    <col min="13067" max="13067" width="14.42578125" style="1" customWidth="1"/>
    <col min="13068" max="13068" width="15.28515625" style="1" customWidth="1"/>
    <col min="13069" max="13313" width="11.42578125" style="1"/>
    <col min="13314" max="13314" width="54.85546875" style="1" customWidth="1"/>
    <col min="13315" max="13315" width="15.140625" style="1" customWidth="1"/>
    <col min="13316" max="13316" width="39" style="1" customWidth="1"/>
    <col min="13317" max="13317" width="14.85546875" style="1" customWidth="1"/>
    <col min="13318" max="13318" width="12.42578125" style="1" customWidth="1"/>
    <col min="13319" max="13319" width="13.85546875" style="1" customWidth="1"/>
    <col min="13320" max="13320" width="14.28515625" style="1" customWidth="1"/>
    <col min="13321" max="13321" width="17.28515625" style="1" bestFit="1" customWidth="1"/>
    <col min="13322" max="13322" width="17.28515625" style="1" customWidth="1"/>
    <col min="13323" max="13323" width="14.42578125" style="1" customWidth="1"/>
    <col min="13324" max="13324" width="15.28515625" style="1" customWidth="1"/>
    <col min="13325" max="13569" width="11.42578125" style="1"/>
    <col min="13570" max="13570" width="54.85546875" style="1" customWidth="1"/>
    <col min="13571" max="13571" width="15.140625" style="1" customWidth="1"/>
    <col min="13572" max="13572" width="39" style="1" customWidth="1"/>
    <col min="13573" max="13573" width="14.85546875" style="1" customWidth="1"/>
    <col min="13574" max="13574" width="12.42578125" style="1" customWidth="1"/>
    <col min="13575" max="13575" width="13.85546875" style="1" customWidth="1"/>
    <col min="13576" max="13576" width="14.28515625" style="1" customWidth="1"/>
    <col min="13577" max="13577" width="17.28515625" style="1" bestFit="1" customWidth="1"/>
    <col min="13578" max="13578" width="17.28515625" style="1" customWidth="1"/>
    <col min="13579" max="13579" width="14.42578125" style="1" customWidth="1"/>
    <col min="13580" max="13580" width="15.28515625" style="1" customWidth="1"/>
    <col min="13581" max="13825" width="11.42578125" style="1"/>
    <col min="13826" max="13826" width="54.85546875" style="1" customWidth="1"/>
    <col min="13827" max="13827" width="15.140625" style="1" customWidth="1"/>
    <col min="13828" max="13828" width="39" style="1" customWidth="1"/>
    <col min="13829" max="13829" width="14.85546875" style="1" customWidth="1"/>
    <col min="13830" max="13830" width="12.42578125" style="1" customWidth="1"/>
    <col min="13831" max="13831" width="13.85546875" style="1" customWidth="1"/>
    <col min="13832" max="13832" width="14.28515625" style="1" customWidth="1"/>
    <col min="13833" max="13833" width="17.28515625" style="1" bestFit="1" customWidth="1"/>
    <col min="13834" max="13834" width="17.28515625" style="1" customWidth="1"/>
    <col min="13835" max="13835" width="14.42578125" style="1" customWidth="1"/>
    <col min="13836" max="13836" width="15.28515625" style="1" customWidth="1"/>
    <col min="13837" max="14081" width="11.42578125" style="1"/>
    <col min="14082" max="14082" width="54.85546875" style="1" customWidth="1"/>
    <col min="14083" max="14083" width="15.140625" style="1" customWidth="1"/>
    <col min="14084" max="14084" width="39" style="1" customWidth="1"/>
    <col min="14085" max="14085" width="14.85546875" style="1" customWidth="1"/>
    <col min="14086" max="14086" width="12.42578125" style="1" customWidth="1"/>
    <col min="14087" max="14087" width="13.85546875" style="1" customWidth="1"/>
    <col min="14088" max="14088" width="14.28515625" style="1" customWidth="1"/>
    <col min="14089" max="14089" width="17.28515625" style="1" bestFit="1" customWidth="1"/>
    <col min="14090" max="14090" width="17.28515625" style="1" customWidth="1"/>
    <col min="14091" max="14091" width="14.42578125" style="1" customWidth="1"/>
    <col min="14092" max="14092" width="15.28515625" style="1" customWidth="1"/>
    <col min="14093" max="14337" width="11.42578125" style="1"/>
    <col min="14338" max="14338" width="54.85546875" style="1" customWidth="1"/>
    <col min="14339" max="14339" width="15.140625" style="1" customWidth="1"/>
    <col min="14340" max="14340" width="39" style="1" customWidth="1"/>
    <col min="14341" max="14341" width="14.85546875" style="1" customWidth="1"/>
    <col min="14342" max="14342" width="12.42578125" style="1" customWidth="1"/>
    <col min="14343" max="14343" width="13.85546875" style="1" customWidth="1"/>
    <col min="14344" max="14344" width="14.28515625" style="1" customWidth="1"/>
    <col min="14345" max="14345" width="17.28515625" style="1" bestFit="1" customWidth="1"/>
    <col min="14346" max="14346" width="17.28515625" style="1" customWidth="1"/>
    <col min="14347" max="14347" width="14.42578125" style="1" customWidth="1"/>
    <col min="14348" max="14348" width="15.28515625" style="1" customWidth="1"/>
    <col min="14349" max="14593" width="11.42578125" style="1"/>
    <col min="14594" max="14594" width="54.85546875" style="1" customWidth="1"/>
    <col min="14595" max="14595" width="15.140625" style="1" customWidth="1"/>
    <col min="14596" max="14596" width="39" style="1" customWidth="1"/>
    <col min="14597" max="14597" width="14.85546875" style="1" customWidth="1"/>
    <col min="14598" max="14598" width="12.42578125" style="1" customWidth="1"/>
    <col min="14599" max="14599" width="13.85546875" style="1" customWidth="1"/>
    <col min="14600" max="14600" width="14.28515625" style="1" customWidth="1"/>
    <col min="14601" max="14601" width="17.28515625" style="1" bestFit="1" customWidth="1"/>
    <col min="14602" max="14602" width="17.28515625" style="1" customWidth="1"/>
    <col min="14603" max="14603" width="14.42578125" style="1" customWidth="1"/>
    <col min="14604" max="14604" width="15.28515625" style="1" customWidth="1"/>
    <col min="14605" max="14849" width="11.42578125" style="1"/>
    <col min="14850" max="14850" width="54.85546875" style="1" customWidth="1"/>
    <col min="14851" max="14851" width="15.140625" style="1" customWidth="1"/>
    <col min="14852" max="14852" width="39" style="1" customWidth="1"/>
    <col min="14853" max="14853" width="14.85546875" style="1" customWidth="1"/>
    <col min="14854" max="14854" width="12.42578125" style="1" customWidth="1"/>
    <col min="14855" max="14855" width="13.85546875" style="1" customWidth="1"/>
    <col min="14856" max="14856" width="14.28515625" style="1" customWidth="1"/>
    <col min="14857" max="14857" width="17.28515625" style="1" bestFit="1" customWidth="1"/>
    <col min="14858" max="14858" width="17.28515625" style="1" customWidth="1"/>
    <col min="14859" max="14859" width="14.42578125" style="1" customWidth="1"/>
    <col min="14860" max="14860" width="15.28515625" style="1" customWidth="1"/>
    <col min="14861" max="15105" width="11.42578125" style="1"/>
    <col min="15106" max="15106" width="54.85546875" style="1" customWidth="1"/>
    <col min="15107" max="15107" width="15.140625" style="1" customWidth="1"/>
    <col min="15108" max="15108" width="39" style="1" customWidth="1"/>
    <col min="15109" max="15109" width="14.85546875" style="1" customWidth="1"/>
    <col min="15110" max="15110" width="12.42578125" style="1" customWidth="1"/>
    <col min="15111" max="15111" width="13.85546875" style="1" customWidth="1"/>
    <col min="15112" max="15112" width="14.28515625" style="1" customWidth="1"/>
    <col min="15113" max="15113" width="17.28515625" style="1" bestFit="1" customWidth="1"/>
    <col min="15114" max="15114" width="17.28515625" style="1" customWidth="1"/>
    <col min="15115" max="15115" width="14.42578125" style="1" customWidth="1"/>
    <col min="15116" max="15116" width="15.28515625" style="1" customWidth="1"/>
    <col min="15117" max="15361" width="11.42578125" style="1"/>
    <col min="15362" max="15362" width="54.85546875" style="1" customWidth="1"/>
    <col min="15363" max="15363" width="15.140625" style="1" customWidth="1"/>
    <col min="15364" max="15364" width="39" style="1" customWidth="1"/>
    <col min="15365" max="15365" width="14.85546875" style="1" customWidth="1"/>
    <col min="15366" max="15366" width="12.42578125" style="1" customWidth="1"/>
    <col min="15367" max="15367" width="13.85546875" style="1" customWidth="1"/>
    <col min="15368" max="15368" width="14.28515625" style="1" customWidth="1"/>
    <col min="15369" max="15369" width="17.28515625" style="1" bestFit="1" customWidth="1"/>
    <col min="15370" max="15370" width="17.28515625" style="1" customWidth="1"/>
    <col min="15371" max="15371" width="14.42578125" style="1" customWidth="1"/>
    <col min="15372" max="15372" width="15.28515625" style="1" customWidth="1"/>
    <col min="15373" max="15617" width="11.42578125" style="1"/>
    <col min="15618" max="15618" width="54.85546875" style="1" customWidth="1"/>
    <col min="15619" max="15619" width="15.140625" style="1" customWidth="1"/>
    <col min="15620" max="15620" width="39" style="1" customWidth="1"/>
    <col min="15621" max="15621" width="14.85546875" style="1" customWidth="1"/>
    <col min="15622" max="15622" width="12.42578125" style="1" customWidth="1"/>
    <col min="15623" max="15623" width="13.85546875" style="1" customWidth="1"/>
    <col min="15624" max="15624" width="14.28515625" style="1" customWidth="1"/>
    <col min="15625" max="15625" width="17.28515625" style="1" bestFit="1" customWidth="1"/>
    <col min="15626" max="15626" width="17.28515625" style="1" customWidth="1"/>
    <col min="15627" max="15627" width="14.42578125" style="1" customWidth="1"/>
    <col min="15628" max="15628" width="15.28515625" style="1" customWidth="1"/>
    <col min="15629" max="15873" width="11.42578125" style="1"/>
    <col min="15874" max="15874" width="54.85546875" style="1" customWidth="1"/>
    <col min="15875" max="15875" width="15.140625" style="1" customWidth="1"/>
    <col min="15876" max="15876" width="39" style="1" customWidth="1"/>
    <col min="15877" max="15877" width="14.85546875" style="1" customWidth="1"/>
    <col min="15878" max="15878" width="12.42578125" style="1" customWidth="1"/>
    <col min="15879" max="15879" width="13.85546875" style="1" customWidth="1"/>
    <col min="15880" max="15880" width="14.28515625" style="1" customWidth="1"/>
    <col min="15881" max="15881" width="17.28515625" style="1" bestFit="1" customWidth="1"/>
    <col min="15882" max="15882" width="17.28515625" style="1" customWidth="1"/>
    <col min="15883" max="15883" width="14.42578125" style="1" customWidth="1"/>
    <col min="15884" max="15884" width="15.28515625" style="1" customWidth="1"/>
    <col min="15885" max="16129" width="11.42578125" style="1"/>
    <col min="16130" max="16130" width="54.85546875" style="1" customWidth="1"/>
    <col min="16131" max="16131" width="15.140625" style="1" customWidth="1"/>
    <col min="16132" max="16132" width="39" style="1" customWidth="1"/>
    <col min="16133" max="16133" width="14.85546875" style="1" customWidth="1"/>
    <col min="16134" max="16134" width="12.42578125" style="1" customWidth="1"/>
    <col min="16135" max="16135" width="13.85546875" style="1" customWidth="1"/>
    <col min="16136" max="16136" width="14.28515625" style="1" customWidth="1"/>
    <col min="16137" max="16137" width="17.28515625" style="1" bestFit="1" customWidth="1"/>
    <col min="16138" max="16138" width="17.28515625" style="1" customWidth="1"/>
    <col min="16139" max="16139" width="14.42578125" style="1" customWidth="1"/>
    <col min="16140" max="16140" width="15.28515625" style="1" customWidth="1"/>
    <col min="16141" max="16384" width="11.42578125" style="1"/>
  </cols>
  <sheetData>
    <row r="5" spans="1:12" ht="18.75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20.25" x14ac:dyDescent="0.3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x14ac:dyDescent="0.25">
      <c r="A7" s="69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9" spans="1:12" x14ac:dyDescent="0.25">
      <c r="A9" s="2"/>
      <c r="B9" s="2"/>
      <c r="C9" s="3" t="s">
        <v>3</v>
      </c>
      <c r="D9" s="70" t="s">
        <v>4</v>
      </c>
      <c r="E9" s="70"/>
      <c r="F9" s="3" t="s">
        <v>5</v>
      </c>
      <c r="G9" s="2"/>
      <c r="H9" s="2"/>
      <c r="I9" s="2"/>
      <c r="J9" s="3"/>
      <c r="K9" s="2"/>
      <c r="L9" s="3" t="s">
        <v>3</v>
      </c>
    </row>
    <row r="10" spans="1:12" x14ac:dyDescent="0.25">
      <c r="A10" s="2"/>
      <c r="B10" s="2"/>
      <c r="C10" s="3" t="s">
        <v>6</v>
      </c>
      <c r="D10" s="3" t="s">
        <v>7</v>
      </c>
      <c r="E10" s="3" t="s">
        <v>8</v>
      </c>
      <c r="F10" s="3" t="s">
        <v>9</v>
      </c>
      <c r="G10" s="2"/>
      <c r="H10" s="4" t="s">
        <v>10</v>
      </c>
      <c r="I10" s="4" t="s">
        <v>11</v>
      </c>
      <c r="J10" s="3" t="s">
        <v>11</v>
      </c>
      <c r="K10" s="3" t="s">
        <v>12</v>
      </c>
      <c r="L10" s="3" t="s">
        <v>13</v>
      </c>
    </row>
    <row r="11" spans="1:12" x14ac:dyDescent="0.25">
      <c r="A11" s="5" t="s">
        <v>14</v>
      </c>
      <c r="B11" s="5" t="s">
        <v>15</v>
      </c>
      <c r="C11" s="5" t="s">
        <v>16</v>
      </c>
      <c r="D11" s="6">
        <v>3.04E-2</v>
      </c>
      <c r="E11" s="6">
        <v>2.87E-2</v>
      </c>
      <c r="F11" s="3" t="s">
        <v>17</v>
      </c>
      <c r="G11" s="5" t="s">
        <v>18</v>
      </c>
      <c r="H11" s="5" t="s">
        <v>19</v>
      </c>
      <c r="I11" s="5" t="s">
        <v>20</v>
      </c>
      <c r="J11" s="5" t="s">
        <v>21</v>
      </c>
      <c r="K11" s="5" t="s">
        <v>11</v>
      </c>
      <c r="L11" s="5" t="s">
        <v>16</v>
      </c>
    </row>
    <row r="12" spans="1:12" x14ac:dyDescent="0.25">
      <c r="A12" s="7" t="s">
        <v>22</v>
      </c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10" t="s">
        <v>23</v>
      </c>
      <c r="B13" s="11" t="s">
        <v>24</v>
      </c>
      <c r="C13" s="12">
        <v>448851.72464752704</v>
      </c>
      <c r="D13" s="12">
        <v>2995.92</v>
      </c>
      <c r="E13" s="12">
        <v>5656.77</v>
      </c>
      <c r="F13" s="12">
        <f>C13-D13-E13</f>
        <v>440199.03464752703</v>
      </c>
      <c r="G13" s="12">
        <v>98823.03</v>
      </c>
      <c r="H13" s="12"/>
      <c r="I13" s="12"/>
      <c r="J13" s="12"/>
      <c r="K13" s="12">
        <f>SUM(D13+E13+G13+J13)</f>
        <v>107475.72</v>
      </c>
      <c r="L13" s="12">
        <f>SUM(C13-K13)</f>
        <v>341376.00464752701</v>
      </c>
    </row>
    <row r="14" spans="1:12" x14ac:dyDescent="0.25">
      <c r="A14" s="10" t="s">
        <v>25</v>
      </c>
      <c r="B14" s="11" t="s">
        <v>26</v>
      </c>
      <c r="C14" s="12">
        <v>403966.55218277441</v>
      </c>
      <c r="D14" s="12">
        <v>2995.92</v>
      </c>
      <c r="E14" s="12">
        <v>5656.77</v>
      </c>
      <c r="F14" s="12">
        <f>C14-D14-E14</f>
        <v>395313.86218277441</v>
      </c>
      <c r="G14" s="12">
        <v>87601.74</v>
      </c>
      <c r="H14" s="12"/>
      <c r="I14" s="12"/>
      <c r="J14" s="12"/>
      <c r="K14" s="12">
        <f>SUM(D14+E14+G14+J14)</f>
        <v>96254.430000000008</v>
      </c>
      <c r="L14" s="12">
        <f>SUM(C14-K14)</f>
        <v>307712.12218277442</v>
      </c>
    </row>
    <row r="15" spans="1:12" x14ac:dyDescent="0.25">
      <c r="A15" s="10" t="s">
        <v>27</v>
      </c>
      <c r="B15" s="11" t="s">
        <v>26</v>
      </c>
      <c r="C15" s="12">
        <v>403966.55218277441</v>
      </c>
      <c r="D15" s="12">
        <v>2995.92</v>
      </c>
      <c r="E15" s="12">
        <v>5656.77</v>
      </c>
      <c r="F15" s="12">
        <f>C15-D15-E15</f>
        <v>395313.86218277441</v>
      </c>
      <c r="G15" s="12">
        <v>87601.74</v>
      </c>
      <c r="H15" s="12"/>
      <c r="I15" s="12"/>
      <c r="J15" s="12"/>
      <c r="K15" s="12">
        <f>SUM(D15+E15+G15+J15)</f>
        <v>96254.430000000008</v>
      </c>
      <c r="L15" s="12">
        <f>SUM(C15-K15)</f>
        <v>307712.12218277442</v>
      </c>
    </row>
    <row r="16" spans="1:12" x14ac:dyDescent="0.25">
      <c r="A16" s="10" t="s">
        <v>28</v>
      </c>
      <c r="B16" s="11" t="s">
        <v>26</v>
      </c>
      <c r="C16" s="12">
        <v>403966.55218277441</v>
      </c>
      <c r="D16" s="12">
        <v>2995.92</v>
      </c>
      <c r="E16" s="12">
        <v>5656.77</v>
      </c>
      <c r="F16" s="12">
        <f>C16-D16-E16</f>
        <v>395313.86218277441</v>
      </c>
      <c r="G16" s="12">
        <v>87601.74</v>
      </c>
      <c r="H16" s="12"/>
      <c r="I16" s="12"/>
      <c r="J16" s="12"/>
      <c r="K16" s="12">
        <f>SUM(D16+E16+G16+J16)</f>
        <v>96254.430000000008</v>
      </c>
      <c r="L16" s="12">
        <f>SUM(C16-K16)</f>
        <v>307712.12218277442</v>
      </c>
    </row>
    <row r="17" spans="1:12" x14ac:dyDescent="0.25">
      <c r="A17" s="10" t="s">
        <v>29</v>
      </c>
      <c r="B17" s="11" t="s">
        <v>26</v>
      </c>
      <c r="C17" s="12">
        <v>403966.55218277441</v>
      </c>
      <c r="D17" s="12">
        <v>2995.92</v>
      </c>
      <c r="E17" s="12">
        <v>5656.77</v>
      </c>
      <c r="F17" s="12">
        <f>C17-D17-E17</f>
        <v>395313.86218277441</v>
      </c>
      <c r="G17" s="12">
        <v>87601.74</v>
      </c>
      <c r="H17" s="12"/>
      <c r="I17" s="12"/>
      <c r="J17" s="12"/>
      <c r="K17" s="12">
        <f>SUM(D17+E17+G17+J17)</f>
        <v>96254.430000000008</v>
      </c>
      <c r="L17" s="12">
        <f>SUM(C17-K17)</f>
        <v>307712.12218277442</v>
      </c>
    </row>
    <row r="18" spans="1:12" x14ac:dyDescent="0.25">
      <c r="A18" s="13" t="s">
        <v>30</v>
      </c>
      <c r="B18" s="14"/>
      <c r="C18" s="15">
        <f t="shared" ref="C18:L18" si="0">SUM(C13:C17)</f>
        <v>2064717.9333786247</v>
      </c>
      <c r="D18" s="15">
        <f>SUM(D13:D17)</f>
        <v>14979.6</v>
      </c>
      <c r="E18" s="15">
        <f>SUM(E13:E17)</f>
        <v>28283.850000000002</v>
      </c>
      <c r="F18" s="15">
        <f t="shared" si="0"/>
        <v>2021454.4833786245</v>
      </c>
      <c r="G18" s="15">
        <f t="shared" si="0"/>
        <v>449229.99</v>
      </c>
      <c r="H18" s="15"/>
      <c r="I18" s="15"/>
      <c r="J18" s="15">
        <f>SUM(J13:J17)</f>
        <v>0</v>
      </c>
      <c r="K18" s="15">
        <f t="shared" si="0"/>
        <v>492493.44</v>
      </c>
      <c r="L18" s="15">
        <f t="shared" si="0"/>
        <v>1572224.4933786246</v>
      </c>
    </row>
    <row r="19" spans="1:12" x14ac:dyDescent="0.25">
      <c r="A19" s="13" t="s">
        <v>31</v>
      </c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5">
      <c r="A20" s="16" t="s">
        <v>32</v>
      </c>
      <c r="B20" s="17" t="s">
        <v>33</v>
      </c>
      <c r="C20" s="12">
        <v>161306.08854520501</v>
      </c>
      <c r="D20" s="12">
        <v>2995.92</v>
      </c>
      <c r="E20" s="12">
        <v>4629.4799999999996</v>
      </c>
      <c r="F20" s="12">
        <f t="shared" ref="F20:F32" si="1">SUM(C20-D20-E20-J20)</f>
        <v>152749.92854520498</v>
      </c>
      <c r="G20" s="12">
        <v>26964.75</v>
      </c>
      <c r="H20" s="12"/>
      <c r="I20" s="12"/>
      <c r="J20" s="12">
        <v>930.76</v>
      </c>
      <c r="K20" s="12">
        <f>SUM(D20+E20+G20+J20)</f>
        <v>35520.910000000003</v>
      </c>
      <c r="L20" s="12">
        <f t="shared" ref="L20:L32" si="2">SUM(C20-K20)</f>
        <v>125785.17854520501</v>
      </c>
    </row>
    <row r="21" spans="1:12" x14ac:dyDescent="0.25">
      <c r="A21" s="16" t="s">
        <v>34</v>
      </c>
      <c r="B21" s="17" t="s">
        <v>35</v>
      </c>
      <c r="C21" s="12">
        <v>147113.75</v>
      </c>
      <c r="D21" s="12">
        <v>2995.92</v>
      </c>
      <c r="E21" s="12">
        <v>4222.16</v>
      </c>
      <c r="F21" s="12">
        <f t="shared" si="1"/>
        <v>139895.66999999998</v>
      </c>
      <c r="G21" s="12">
        <v>23747.19</v>
      </c>
      <c r="H21" s="12"/>
      <c r="I21" s="12"/>
      <c r="J21" s="12"/>
      <c r="K21" s="12">
        <f t="shared" ref="K21:K32" si="3">SUM(D21+E21+G21+J21)</f>
        <v>30965.269999999997</v>
      </c>
      <c r="L21" s="12">
        <f t="shared" si="2"/>
        <v>116148.48000000001</v>
      </c>
    </row>
    <row r="22" spans="1:12" x14ac:dyDescent="0.25">
      <c r="A22" s="18" t="s">
        <v>36</v>
      </c>
      <c r="B22" s="17" t="s">
        <v>37</v>
      </c>
      <c r="C22" s="12">
        <v>58070.191876273821</v>
      </c>
      <c r="D22" s="12">
        <v>1765.33</v>
      </c>
      <c r="E22" s="12">
        <v>1666.61</v>
      </c>
      <c r="F22" s="12">
        <f t="shared" si="1"/>
        <v>54638.251876273818</v>
      </c>
      <c r="G22" s="12">
        <v>3253.63</v>
      </c>
      <c r="H22" s="12"/>
      <c r="I22" s="12"/>
      <c r="J22" s="12"/>
      <c r="K22" s="12">
        <f t="shared" si="3"/>
        <v>6685.57</v>
      </c>
      <c r="L22" s="12">
        <f t="shared" si="2"/>
        <v>51384.621876273821</v>
      </c>
    </row>
    <row r="23" spans="1:12" x14ac:dyDescent="0.25">
      <c r="A23" s="16" t="s">
        <v>38</v>
      </c>
      <c r="B23" s="17" t="s">
        <v>37</v>
      </c>
      <c r="C23" s="12">
        <v>58070.192999999999</v>
      </c>
      <c r="D23" s="12">
        <v>1765.33</v>
      </c>
      <c r="E23" s="12">
        <v>1666.61</v>
      </c>
      <c r="F23" s="12">
        <f t="shared" si="1"/>
        <v>54638.252999999997</v>
      </c>
      <c r="G23" s="12">
        <v>3253.63</v>
      </c>
      <c r="H23" s="12"/>
      <c r="I23" s="12"/>
      <c r="J23" s="12"/>
      <c r="K23" s="12">
        <f t="shared" si="3"/>
        <v>6685.57</v>
      </c>
      <c r="L23" s="12">
        <f t="shared" si="2"/>
        <v>51384.623</v>
      </c>
    </row>
    <row r="24" spans="1:12" x14ac:dyDescent="0.25">
      <c r="A24" s="16" t="s">
        <v>39</v>
      </c>
      <c r="B24" s="17" t="s">
        <v>40</v>
      </c>
      <c r="C24" s="12">
        <v>77426.92</v>
      </c>
      <c r="D24" s="12">
        <v>2353.7800000000002</v>
      </c>
      <c r="E24" s="12">
        <v>2222.15</v>
      </c>
      <c r="F24" s="12">
        <f t="shared" si="1"/>
        <v>72850.990000000005</v>
      </c>
      <c r="G24" s="12">
        <v>6986.02</v>
      </c>
      <c r="H24" s="12"/>
      <c r="I24" s="12"/>
      <c r="J24" s="12"/>
      <c r="K24" s="12">
        <f t="shared" si="3"/>
        <v>11561.95</v>
      </c>
      <c r="L24" s="12">
        <f t="shared" si="2"/>
        <v>65864.97</v>
      </c>
    </row>
    <row r="25" spans="1:12" x14ac:dyDescent="0.25">
      <c r="A25" s="19" t="s">
        <v>41</v>
      </c>
      <c r="B25" s="20" t="s">
        <v>42</v>
      </c>
      <c r="C25" s="12">
        <v>58070.191876273821</v>
      </c>
      <c r="D25" s="12">
        <v>1765.33</v>
      </c>
      <c r="E25" s="12">
        <v>1666.61</v>
      </c>
      <c r="F25" s="12">
        <f t="shared" si="1"/>
        <v>54638.251876273818</v>
      </c>
      <c r="G25" s="12">
        <v>3253.63</v>
      </c>
      <c r="H25" s="12"/>
      <c r="I25" s="12"/>
      <c r="J25" s="12"/>
      <c r="K25" s="12">
        <f t="shared" si="3"/>
        <v>6685.57</v>
      </c>
      <c r="L25" s="12">
        <f t="shared" si="2"/>
        <v>51384.621876273821</v>
      </c>
    </row>
    <row r="26" spans="1:12" x14ac:dyDescent="0.25">
      <c r="A26" s="16" t="s">
        <v>43</v>
      </c>
      <c r="B26" s="17" t="s">
        <v>44</v>
      </c>
      <c r="C26" s="12">
        <v>32261.217709041004</v>
      </c>
      <c r="D26" s="12">
        <v>980.74</v>
      </c>
      <c r="E26" s="12">
        <v>925.9</v>
      </c>
      <c r="F26" s="12">
        <f t="shared" si="1"/>
        <v>28493.057709041001</v>
      </c>
      <c r="G26" s="12">
        <v>0</v>
      </c>
      <c r="H26" s="12"/>
      <c r="I26" s="12"/>
      <c r="J26" s="12">
        <v>1861.52</v>
      </c>
      <c r="K26" s="12">
        <f t="shared" si="3"/>
        <v>3768.16</v>
      </c>
      <c r="L26" s="12">
        <f t="shared" si="2"/>
        <v>28493.057709041004</v>
      </c>
    </row>
    <row r="27" spans="1:12" x14ac:dyDescent="0.25">
      <c r="A27" s="16" t="s">
        <v>45</v>
      </c>
      <c r="B27" s="17" t="s">
        <v>46</v>
      </c>
      <c r="C27" s="12">
        <v>122592.63</v>
      </c>
      <c r="D27" s="12">
        <v>2995.92</v>
      </c>
      <c r="E27" s="12">
        <v>3518.41</v>
      </c>
      <c r="F27" s="12">
        <f t="shared" si="1"/>
        <v>116078.3</v>
      </c>
      <c r="G27" s="12">
        <v>17792.849999999999</v>
      </c>
      <c r="H27" s="12"/>
      <c r="I27" s="12"/>
      <c r="J27" s="12"/>
      <c r="K27" s="12">
        <f t="shared" si="3"/>
        <v>24307.18</v>
      </c>
      <c r="L27" s="12">
        <f t="shared" si="2"/>
        <v>98285.450000000012</v>
      </c>
    </row>
    <row r="28" spans="1:12" x14ac:dyDescent="0.25">
      <c r="A28" s="16" t="s">
        <v>47</v>
      </c>
      <c r="B28" s="17" t="s">
        <v>48</v>
      </c>
      <c r="C28" s="12">
        <v>96783.653127123034</v>
      </c>
      <c r="D28" s="12">
        <v>2942.22</v>
      </c>
      <c r="E28" s="12">
        <v>2777.69</v>
      </c>
      <c r="F28" s="12">
        <f t="shared" si="1"/>
        <v>91063.743127123031</v>
      </c>
      <c r="G28" s="12">
        <v>11539.21</v>
      </c>
      <c r="H28" s="12"/>
      <c r="I28" s="12"/>
      <c r="J28" s="12"/>
      <c r="K28" s="12">
        <f t="shared" si="3"/>
        <v>17259.12</v>
      </c>
      <c r="L28" s="12">
        <f t="shared" si="2"/>
        <v>79524.533127123039</v>
      </c>
    </row>
    <row r="29" spans="1:12" x14ac:dyDescent="0.25">
      <c r="A29" s="16" t="s">
        <v>49</v>
      </c>
      <c r="B29" s="17" t="s">
        <v>48</v>
      </c>
      <c r="C29" s="12">
        <v>96783.652844900003</v>
      </c>
      <c r="D29" s="12">
        <v>2942.22</v>
      </c>
      <c r="E29" s="12">
        <v>2777.69</v>
      </c>
      <c r="F29" s="12">
        <f t="shared" si="1"/>
        <v>90132.982844900005</v>
      </c>
      <c r="G29" s="12">
        <v>11310.52</v>
      </c>
      <c r="H29" s="12"/>
      <c r="I29" s="12"/>
      <c r="J29" s="12">
        <v>930.76</v>
      </c>
      <c r="K29" s="12">
        <f t="shared" si="3"/>
        <v>17961.189999999999</v>
      </c>
      <c r="L29" s="12">
        <f t="shared" si="2"/>
        <v>78822.462844900001</v>
      </c>
    </row>
    <row r="30" spans="1:12" x14ac:dyDescent="0.25">
      <c r="A30" s="16" t="s">
        <v>50</v>
      </c>
      <c r="B30" s="17" t="s">
        <v>48</v>
      </c>
      <c r="C30" s="12">
        <v>96783.652844900003</v>
      </c>
      <c r="D30" s="12">
        <v>2942.22</v>
      </c>
      <c r="E30" s="12">
        <v>2777.69</v>
      </c>
      <c r="F30" s="12">
        <f t="shared" si="1"/>
        <v>91063.7428449</v>
      </c>
      <c r="G30" s="12">
        <v>11539.21</v>
      </c>
      <c r="H30" s="12"/>
      <c r="I30" s="12">
        <v>0</v>
      </c>
      <c r="J30" s="12"/>
      <c r="K30" s="12">
        <f>SUM(D30+E30+G30+I30)</f>
        <v>17259.12</v>
      </c>
      <c r="L30" s="12">
        <f t="shared" si="2"/>
        <v>79524.532844900008</v>
      </c>
    </row>
    <row r="31" spans="1:12" x14ac:dyDescent="0.25">
      <c r="A31" s="16" t="s">
        <v>51</v>
      </c>
      <c r="B31" s="17" t="s">
        <v>52</v>
      </c>
      <c r="C31" s="12">
        <v>34842.11</v>
      </c>
      <c r="D31" s="12">
        <v>1059.2</v>
      </c>
      <c r="E31" s="12">
        <v>999.97</v>
      </c>
      <c r="F31" s="12">
        <f t="shared" si="1"/>
        <v>32782.94</v>
      </c>
      <c r="G31" s="12">
        <v>0</v>
      </c>
      <c r="H31" s="12"/>
      <c r="I31" s="12"/>
      <c r="J31" s="12"/>
      <c r="K31" s="12">
        <f t="shared" si="3"/>
        <v>2059.17</v>
      </c>
      <c r="L31" s="12">
        <f t="shared" si="2"/>
        <v>32782.94</v>
      </c>
    </row>
    <row r="32" spans="1:12" x14ac:dyDescent="0.25">
      <c r="A32" s="16" t="s">
        <v>53</v>
      </c>
      <c r="B32" s="17" t="s">
        <v>54</v>
      </c>
      <c r="C32" s="12">
        <v>28389.87</v>
      </c>
      <c r="D32" s="12">
        <v>863.05</v>
      </c>
      <c r="E32" s="12">
        <v>814.79</v>
      </c>
      <c r="F32" s="12">
        <f t="shared" si="1"/>
        <v>26712.03</v>
      </c>
      <c r="G32" s="12">
        <v>0</v>
      </c>
      <c r="H32" s="12"/>
      <c r="I32" s="12"/>
      <c r="J32" s="12"/>
      <c r="K32" s="12">
        <f t="shared" si="3"/>
        <v>1677.84</v>
      </c>
      <c r="L32" s="12">
        <f t="shared" si="2"/>
        <v>26712.03</v>
      </c>
    </row>
    <row r="33" spans="1:12" x14ac:dyDescent="0.25">
      <c r="A33" s="13" t="s">
        <v>55</v>
      </c>
      <c r="B33" s="14"/>
      <c r="C33" s="15">
        <f>SUM(C20:C32)</f>
        <v>1068494.1218237167</v>
      </c>
      <c r="D33" s="15">
        <f>SUM(D20:D32)</f>
        <v>28367.180000000004</v>
      </c>
      <c r="E33" s="15">
        <f>SUM(E20:E32)</f>
        <v>30665.759999999998</v>
      </c>
      <c r="F33" s="15">
        <f>SUM(F20:F32)</f>
        <v>1005738.1418237167</v>
      </c>
      <c r="G33" s="15">
        <f>SUM(G20:G32)</f>
        <v>119640.64000000001</v>
      </c>
      <c r="H33" s="15"/>
      <c r="I33" s="15">
        <f>SUM(I30:I31)</f>
        <v>0</v>
      </c>
      <c r="J33" s="15">
        <f>SUM(J20:J31)</f>
        <v>3723.04</v>
      </c>
      <c r="K33" s="15">
        <f>SUM(K20:K32)</f>
        <v>182396.62</v>
      </c>
      <c r="L33" s="15">
        <f>SUM(L20:L32)</f>
        <v>886097.5018237168</v>
      </c>
    </row>
    <row r="34" spans="1:12" x14ac:dyDescent="0.25">
      <c r="A34" s="13" t="s">
        <v>56</v>
      </c>
      <c r="B34" s="14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s="16" t="s">
        <v>57</v>
      </c>
      <c r="B35" s="17" t="s">
        <v>58</v>
      </c>
      <c r="C35" s="12">
        <v>96783.653127123034</v>
      </c>
      <c r="D35" s="12">
        <v>2942.22</v>
      </c>
      <c r="E35" s="12">
        <v>2777.69</v>
      </c>
      <c r="F35" s="12">
        <f t="shared" ref="F35:F41" si="4">SUM(C35-D35-E35-J35)</f>
        <v>91063.743127123031</v>
      </c>
      <c r="G35" s="12">
        <v>11539.21</v>
      </c>
      <c r="H35" s="12"/>
      <c r="I35" s="12"/>
      <c r="J35" s="12"/>
      <c r="K35" s="12">
        <f t="shared" ref="K35:K41" si="5">SUM(D35+E35+G35+J35)</f>
        <v>17259.12</v>
      </c>
      <c r="L35" s="12">
        <f t="shared" ref="L35:L41" si="6">SUM(C35-K35)</f>
        <v>79524.533127123039</v>
      </c>
    </row>
    <row r="36" spans="1:12" x14ac:dyDescent="0.25">
      <c r="A36" s="16" t="s">
        <v>59</v>
      </c>
      <c r="B36" s="17" t="s">
        <v>60</v>
      </c>
      <c r="C36" s="12">
        <v>96783.653127123034</v>
      </c>
      <c r="D36" s="12">
        <v>2942.22</v>
      </c>
      <c r="E36" s="12">
        <v>2777.69</v>
      </c>
      <c r="F36" s="12">
        <f t="shared" si="4"/>
        <v>91063.743127123031</v>
      </c>
      <c r="G36" s="12">
        <v>11539.21</v>
      </c>
      <c r="H36" s="12"/>
      <c r="I36" s="12"/>
      <c r="J36" s="12"/>
      <c r="K36" s="12">
        <f t="shared" si="5"/>
        <v>17259.12</v>
      </c>
      <c r="L36" s="12">
        <f t="shared" si="6"/>
        <v>79524.533127123039</v>
      </c>
    </row>
    <row r="37" spans="1:12" x14ac:dyDescent="0.25">
      <c r="A37" s="16" t="s">
        <v>61</v>
      </c>
      <c r="B37" s="17" t="s">
        <v>60</v>
      </c>
      <c r="C37" s="12">
        <v>96783.653127123034</v>
      </c>
      <c r="D37" s="12">
        <v>2942.22</v>
      </c>
      <c r="E37" s="12">
        <v>2777.69</v>
      </c>
      <c r="F37" s="12">
        <f t="shared" si="4"/>
        <v>91063.743127123031</v>
      </c>
      <c r="G37" s="12">
        <v>11539.21</v>
      </c>
      <c r="H37" s="12"/>
      <c r="I37" s="12"/>
      <c r="J37" s="12"/>
      <c r="K37" s="12">
        <f t="shared" si="5"/>
        <v>17259.12</v>
      </c>
      <c r="L37" s="12">
        <f t="shared" si="6"/>
        <v>79524.533127123039</v>
      </c>
    </row>
    <row r="38" spans="1:12" x14ac:dyDescent="0.25">
      <c r="A38" s="16" t="s">
        <v>62</v>
      </c>
      <c r="B38" s="17" t="s">
        <v>35</v>
      </c>
      <c r="C38" s="12">
        <v>147113.75</v>
      </c>
      <c r="D38" s="12">
        <v>2995.92</v>
      </c>
      <c r="E38" s="12">
        <v>4222.16</v>
      </c>
      <c r="F38" s="12">
        <f t="shared" si="4"/>
        <v>138964.90999999997</v>
      </c>
      <c r="G38" s="12">
        <v>23518.5</v>
      </c>
      <c r="H38" s="12"/>
      <c r="I38" s="12"/>
      <c r="J38" s="21">
        <v>930.76</v>
      </c>
      <c r="K38" s="12">
        <f t="shared" si="5"/>
        <v>31667.34</v>
      </c>
      <c r="L38" s="12">
        <f>SUM(C38-K38)</f>
        <v>115446.41</v>
      </c>
    </row>
    <row r="39" spans="1:12" x14ac:dyDescent="0.25">
      <c r="A39" s="18" t="s">
        <v>63</v>
      </c>
      <c r="B39" s="17" t="s">
        <v>40</v>
      </c>
      <c r="C39" s="12">
        <v>77426.919922100002</v>
      </c>
      <c r="D39" s="12">
        <v>2353.7800000000002</v>
      </c>
      <c r="E39" s="12">
        <v>2222.15</v>
      </c>
      <c r="F39" s="12">
        <f t="shared" si="4"/>
        <v>72850.989922100009</v>
      </c>
      <c r="G39" s="12">
        <v>6986.02</v>
      </c>
      <c r="H39" s="12"/>
      <c r="I39" s="12"/>
      <c r="J39" s="21"/>
      <c r="K39" s="12">
        <f t="shared" si="5"/>
        <v>11561.95</v>
      </c>
      <c r="L39" s="12">
        <f>SUM(C39-K39)</f>
        <v>65864.969922100005</v>
      </c>
    </row>
    <row r="40" spans="1:12" x14ac:dyDescent="0.25">
      <c r="A40" s="16" t="s">
        <v>64</v>
      </c>
      <c r="B40" s="17" t="s">
        <v>42</v>
      </c>
      <c r="C40" s="12">
        <v>58070.191876273821</v>
      </c>
      <c r="D40" s="12">
        <v>1765.33</v>
      </c>
      <c r="E40" s="12">
        <v>1666.61</v>
      </c>
      <c r="F40" s="12">
        <f t="shared" si="4"/>
        <v>53707.491876273816</v>
      </c>
      <c r="G40" s="12">
        <v>3070.68</v>
      </c>
      <c r="H40" s="12"/>
      <c r="I40" s="12"/>
      <c r="J40" s="12">
        <v>930.76</v>
      </c>
      <c r="K40" s="12">
        <f t="shared" si="5"/>
        <v>7433.3799999999992</v>
      </c>
      <c r="L40" s="12">
        <f t="shared" si="6"/>
        <v>50636.811876273823</v>
      </c>
    </row>
    <row r="41" spans="1:12" x14ac:dyDescent="0.25">
      <c r="A41" s="16" t="s">
        <v>65</v>
      </c>
      <c r="B41" s="17" t="s">
        <v>66</v>
      </c>
      <c r="C41" s="12">
        <v>122592.62729435583</v>
      </c>
      <c r="D41" s="12">
        <v>2995.92</v>
      </c>
      <c r="E41" s="12">
        <v>3518.41</v>
      </c>
      <c r="F41" s="12">
        <f t="shared" si="4"/>
        <v>116078.29729435583</v>
      </c>
      <c r="G41" s="12">
        <v>17792.849999999999</v>
      </c>
      <c r="H41" s="12"/>
      <c r="I41" s="12"/>
      <c r="J41" s="12"/>
      <c r="K41" s="12">
        <f t="shared" si="5"/>
        <v>24307.18</v>
      </c>
      <c r="L41" s="12">
        <f t="shared" si="6"/>
        <v>98285.447294355836</v>
      </c>
    </row>
    <row r="42" spans="1:12" x14ac:dyDescent="0.25">
      <c r="A42" s="22" t="s">
        <v>67</v>
      </c>
      <c r="B42" s="23"/>
      <c r="C42" s="15">
        <f>SUM(C35:C41)</f>
        <v>695554.4484740987</v>
      </c>
      <c r="D42" s="15">
        <f>SUM(D35:D41)</f>
        <v>18937.61</v>
      </c>
      <c r="E42" s="15">
        <f>SUM(E35:E41)</f>
        <v>19962.399999999998</v>
      </c>
      <c r="F42" s="15">
        <f>SUM(F35:F41)</f>
        <v>654792.91847409867</v>
      </c>
      <c r="G42" s="15">
        <f>SUM(G35:G41)</f>
        <v>85985.68</v>
      </c>
      <c r="H42" s="15"/>
      <c r="I42" s="15"/>
      <c r="J42" s="24">
        <f>SUM(J35:J40)</f>
        <v>1861.52</v>
      </c>
      <c r="K42" s="15">
        <f>SUM(K35:K41)</f>
        <v>126747.20999999999</v>
      </c>
      <c r="L42" s="15">
        <f>SUM(L35:L41)</f>
        <v>568807.23847409873</v>
      </c>
    </row>
    <row r="43" spans="1:12" x14ac:dyDescent="0.25">
      <c r="A43" s="22" t="s">
        <v>68</v>
      </c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s="18" t="s">
        <v>69</v>
      </c>
      <c r="B44" s="17" t="s">
        <v>70</v>
      </c>
      <c r="C44" s="12">
        <v>147113.75</v>
      </c>
      <c r="D44" s="12">
        <v>2995.92</v>
      </c>
      <c r="E44" s="12">
        <v>4222.16</v>
      </c>
      <c r="F44" s="12">
        <f t="shared" ref="F44:F56" si="7">SUM(C44-D44-E44-J44)</f>
        <v>139895.66999999998</v>
      </c>
      <c r="G44" s="12">
        <v>23747.19</v>
      </c>
      <c r="H44" s="12"/>
      <c r="I44" s="12"/>
      <c r="J44" s="12"/>
      <c r="K44" s="12">
        <f t="shared" ref="K44:K56" si="8">SUM(D44+E44+G44+J44)</f>
        <v>30965.269999999997</v>
      </c>
      <c r="L44" s="12">
        <f t="shared" ref="L44:L56" si="9">SUM(C44-K44)</f>
        <v>116148.48000000001</v>
      </c>
    </row>
    <row r="45" spans="1:12" x14ac:dyDescent="0.25">
      <c r="A45" s="10" t="s">
        <v>71</v>
      </c>
      <c r="B45" s="17" t="s">
        <v>66</v>
      </c>
      <c r="C45" s="12">
        <v>122592.63</v>
      </c>
      <c r="D45" s="12">
        <v>2995.92</v>
      </c>
      <c r="E45" s="12">
        <v>3518.41</v>
      </c>
      <c r="F45" s="12">
        <f t="shared" si="7"/>
        <v>116078.3</v>
      </c>
      <c r="G45" s="12">
        <v>17792.849999999999</v>
      </c>
      <c r="H45" s="12"/>
      <c r="I45" s="12"/>
      <c r="J45" s="12"/>
      <c r="K45" s="12">
        <f t="shared" si="8"/>
        <v>24307.18</v>
      </c>
      <c r="L45" s="12">
        <f t="shared" si="9"/>
        <v>98285.450000000012</v>
      </c>
    </row>
    <row r="46" spans="1:12" x14ac:dyDescent="0.25">
      <c r="A46" s="18" t="s">
        <v>72</v>
      </c>
      <c r="B46" s="17" t="s">
        <v>40</v>
      </c>
      <c r="C46" s="12">
        <v>77426.922501698413</v>
      </c>
      <c r="D46" s="12">
        <v>2353.7800000000002</v>
      </c>
      <c r="E46" s="12">
        <v>2222.15</v>
      </c>
      <c r="F46" s="12">
        <f t="shared" si="7"/>
        <v>71920.232501698425</v>
      </c>
      <c r="G46" s="12">
        <v>6757.33</v>
      </c>
      <c r="H46" s="12"/>
      <c r="I46" s="12"/>
      <c r="J46" s="12">
        <v>930.76</v>
      </c>
      <c r="K46" s="12">
        <f t="shared" si="8"/>
        <v>12264.02</v>
      </c>
      <c r="L46" s="12">
        <f t="shared" si="9"/>
        <v>65162.902501698409</v>
      </c>
    </row>
    <row r="47" spans="1:12" x14ac:dyDescent="0.25">
      <c r="A47" s="16" t="s">
        <v>73</v>
      </c>
      <c r="B47" s="17" t="s">
        <v>42</v>
      </c>
      <c r="C47" s="12">
        <v>58070.191876273821</v>
      </c>
      <c r="D47" s="12">
        <v>1765.33</v>
      </c>
      <c r="E47" s="12">
        <v>1666.61</v>
      </c>
      <c r="F47" s="12">
        <f t="shared" si="7"/>
        <v>54638.251876273818</v>
      </c>
      <c r="G47" s="12">
        <v>3253.63</v>
      </c>
      <c r="H47" s="12"/>
      <c r="I47" s="12"/>
      <c r="J47" s="12"/>
      <c r="K47" s="12">
        <f t="shared" si="8"/>
        <v>6685.57</v>
      </c>
      <c r="L47" s="12">
        <f t="shared" si="9"/>
        <v>51384.621876273821</v>
      </c>
    </row>
    <row r="48" spans="1:12" x14ac:dyDescent="0.25">
      <c r="A48" s="16" t="s">
        <v>74</v>
      </c>
      <c r="B48" s="17" t="s">
        <v>58</v>
      </c>
      <c r="C48" s="12">
        <v>96783.653127123034</v>
      </c>
      <c r="D48" s="12">
        <v>2942.22</v>
      </c>
      <c r="E48" s="12">
        <v>2777.69</v>
      </c>
      <c r="F48" s="12">
        <f t="shared" si="7"/>
        <v>91063.743127123031</v>
      </c>
      <c r="G48" s="12">
        <v>11539.21</v>
      </c>
      <c r="H48" s="12"/>
      <c r="I48" s="12"/>
      <c r="J48" s="12"/>
      <c r="K48" s="12">
        <f t="shared" si="8"/>
        <v>17259.12</v>
      </c>
      <c r="L48" s="12">
        <f t="shared" si="9"/>
        <v>79524.533127123039</v>
      </c>
    </row>
    <row r="49" spans="1:12" x14ac:dyDescent="0.25">
      <c r="A49" s="10" t="s">
        <v>75</v>
      </c>
      <c r="B49" s="17" t="s">
        <v>58</v>
      </c>
      <c r="C49" s="12">
        <v>96783.65</v>
      </c>
      <c r="D49" s="12">
        <v>2942.22</v>
      </c>
      <c r="E49" s="12">
        <v>2777.69</v>
      </c>
      <c r="F49" s="12">
        <f t="shared" si="7"/>
        <v>91063.739999999991</v>
      </c>
      <c r="G49" s="12">
        <v>11539.21</v>
      </c>
      <c r="H49" s="12"/>
      <c r="I49" s="12"/>
      <c r="J49" s="12"/>
      <c r="K49" s="12">
        <f t="shared" si="8"/>
        <v>17259.12</v>
      </c>
      <c r="L49" s="12">
        <f t="shared" si="9"/>
        <v>79524.53</v>
      </c>
    </row>
    <row r="50" spans="1:12" x14ac:dyDescent="0.25">
      <c r="A50" s="18" t="s">
        <v>76</v>
      </c>
      <c r="B50" s="17" t="s">
        <v>60</v>
      </c>
      <c r="C50" s="12">
        <v>96783.65</v>
      </c>
      <c r="D50" s="12">
        <v>2942.22</v>
      </c>
      <c r="E50" s="12">
        <v>2777.69</v>
      </c>
      <c r="F50" s="12">
        <f t="shared" si="7"/>
        <v>91063.739999999991</v>
      </c>
      <c r="G50" s="12">
        <v>11539.21</v>
      </c>
      <c r="H50" s="12"/>
      <c r="I50" s="12"/>
      <c r="J50" s="12"/>
      <c r="K50" s="12">
        <f t="shared" si="8"/>
        <v>17259.12</v>
      </c>
      <c r="L50" s="12">
        <f t="shared" si="9"/>
        <v>79524.53</v>
      </c>
    </row>
    <row r="51" spans="1:12" x14ac:dyDescent="0.25">
      <c r="A51" s="16" t="s">
        <v>77</v>
      </c>
      <c r="B51" s="17" t="s">
        <v>52</v>
      </c>
      <c r="C51" s="12">
        <v>34842.11</v>
      </c>
      <c r="D51" s="12">
        <v>1059.2</v>
      </c>
      <c r="E51" s="12">
        <v>999.97</v>
      </c>
      <c r="F51" s="12">
        <f t="shared" si="7"/>
        <v>32782.94</v>
      </c>
      <c r="G51" s="12">
        <v>0</v>
      </c>
      <c r="H51" s="12"/>
      <c r="I51" s="12"/>
      <c r="J51" s="12"/>
      <c r="K51" s="12">
        <f t="shared" si="8"/>
        <v>2059.17</v>
      </c>
      <c r="L51" s="12">
        <f t="shared" si="9"/>
        <v>32782.94</v>
      </c>
    </row>
    <row r="52" spans="1:12" x14ac:dyDescent="0.25">
      <c r="A52" s="16" t="s">
        <v>78</v>
      </c>
      <c r="B52" s="17" t="s">
        <v>54</v>
      </c>
      <c r="C52" s="12">
        <v>19356.730625424603</v>
      </c>
      <c r="D52" s="12">
        <v>588.44000000000005</v>
      </c>
      <c r="E52" s="12">
        <v>555.54</v>
      </c>
      <c r="F52" s="12">
        <f t="shared" si="7"/>
        <v>18212.750625424604</v>
      </c>
      <c r="G52" s="12">
        <v>0</v>
      </c>
      <c r="H52" s="12"/>
      <c r="I52" s="12"/>
      <c r="J52" s="12"/>
      <c r="K52" s="12">
        <f t="shared" si="8"/>
        <v>1143.98</v>
      </c>
      <c r="L52" s="12">
        <f t="shared" si="9"/>
        <v>18212.750625424604</v>
      </c>
    </row>
    <row r="53" spans="1:12" x14ac:dyDescent="0.25">
      <c r="A53" s="16" t="s">
        <v>79</v>
      </c>
      <c r="B53" s="17" t="s">
        <v>80</v>
      </c>
      <c r="C53" s="12">
        <v>47746.61</v>
      </c>
      <c r="D53" s="12">
        <v>1451.5</v>
      </c>
      <c r="E53" s="12">
        <v>1370.33</v>
      </c>
      <c r="F53" s="12">
        <f t="shared" si="7"/>
        <v>44924.78</v>
      </c>
      <c r="G53" s="12">
        <v>1622.7</v>
      </c>
      <c r="H53" s="12"/>
      <c r="I53" s="12"/>
      <c r="J53" s="12"/>
      <c r="K53" s="12">
        <f t="shared" si="8"/>
        <v>4444.53</v>
      </c>
      <c r="L53" s="12">
        <f t="shared" si="9"/>
        <v>43302.080000000002</v>
      </c>
    </row>
    <row r="54" spans="1:12" x14ac:dyDescent="0.25">
      <c r="A54" s="16" t="s">
        <v>81</v>
      </c>
      <c r="B54" s="17" t="s">
        <v>80</v>
      </c>
      <c r="C54" s="12">
        <v>47746.608500000002</v>
      </c>
      <c r="D54" s="12">
        <v>1451.5</v>
      </c>
      <c r="E54" s="12">
        <v>1370.33</v>
      </c>
      <c r="F54" s="12">
        <f t="shared" si="7"/>
        <v>44924.7785</v>
      </c>
      <c r="G54" s="12">
        <v>1622.7</v>
      </c>
      <c r="H54" s="12"/>
      <c r="I54" s="12"/>
      <c r="J54" s="12"/>
      <c r="K54" s="12">
        <f t="shared" si="8"/>
        <v>4444.53</v>
      </c>
      <c r="L54" s="12">
        <f t="shared" si="9"/>
        <v>43302.078500000003</v>
      </c>
    </row>
    <row r="55" spans="1:12" x14ac:dyDescent="0.25">
      <c r="A55" s="16" t="s">
        <v>82</v>
      </c>
      <c r="B55" s="17" t="s">
        <v>80</v>
      </c>
      <c r="C55" s="12">
        <v>47746.608500000002</v>
      </c>
      <c r="D55" s="12">
        <v>1451.5</v>
      </c>
      <c r="E55" s="12">
        <v>1370.33</v>
      </c>
      <c r="F55" s="12">
        <f t="shared" si="7"/>
        <v>44924.7785</v>
      </c>
      <c r="G55" s="12">
        <v>1622.7</v>
      </c>
      <c r="H55" s="12"/>
      <c r="I55" s="12"/>
      <c r="J55" s="12"/>
      <c r="K55" s="12">
        <f t="shared" si="8"/>
        <v>4444.53</v>
      </c>
      <c r="L55" s="12">
        <f t="shared" si="9"/>
        <v>43302.078500000003</v>
      </c>
    </row>
    <row r="56" spans="1:12" x14ac:dyDescent="0.25">
      <c r="A56" s="16" t="s">
        <v>83</v>
      </c>
      <c r="B56" s="17" t="s">
        <v>80</v>
      </c>
      <c r="C56" s="12">
        <v>47746.61</v>
      </c>
      <c r="D56" s="12">
        <v>1451.5</v>
      </c>
      <c r="E56" s="12">
        <v>1370.33</v>
      </c>
      <c r="F56" s="12">
        <f t="shared" si="7"/>
        <v>44924.78</v>
      </c>
      <c r="G56" s="12">
        <v>1622.7</v>
      </c>
      <c r="H56" s="12"/>
      <c r="I56" s="12"/>
      <c r="J56" s="12"/>
      <c r="K56" s="12">
        <f t="shared" si="8"/>
        <v>4444.53</v>
      </c>
      <c r="L56" s="12">
        <f t="shared" si="9"/>
        <v>43302.080000000002</v>
      </c>
    </row>
    <row r="57" spans="1:12" x14ac:dyDescent="0.25">
      <c r="A57" s="22" t="s">
        <v>84</v>
      </c>
      <c r="B57" s="23"/>
      <c r="C57" s="15">
        <f>SUM(C44:C56)</f>
        <v>940739.72513051983</v>
      </c>
      <c r="D57" s="15">
        <f>SUM(D44:D56)</f>
        <v>26391.25</v>
      </c>
      <c r="E57" s="15">
        <f>SUM(E44:E56)</f>
        <v>26999.230000000003</v>
      </c>
      <c r="F57" s="15">
        <f>SUM(F44:F56)</f>
        <v>886418.48513051984</v>
      </c>
      <c r="G57" s="15">
        <f>SUM(G44:G56)</f>
        <v>92659.429999999964</v>
      </c>
      <c r="H57" s="15"/>
      <c r="I57" s="15">
        <f>SUM(I44:I55)</f>
        <v>0</v>
      </c>
      <c r="J57" s="15">
        <f>SUM(J44:J55)</f>
        <v>930.76</v>
      </c>
      <c r="K57" s="15">
        <f>SUM(K44:K56)</f>
        <v>146980.66999999998</v>
      </c>
      <c r="L57" s="15">
        <f>SUM(L44:L56)</f>
        <v>793759.05513051979</v>
      </c>
    </row>
    <row r="58" spans="1:12" x14ac:dyDescent="0.25">
      <c r="A58" s="22" t="s">
        <v>85</v>
      </c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5">
      <c r="A59" s="16" t="s">
        <v>86</v>
      </c>
      <c r="B59" s="17" t="s">
        <v>87</v>
      </c>
      <c r="C59" s="12">
        <v>147113.75</v>
      </c>
      <c r="D59" s="12">
        <v>2995.92</v>
      </c>
      <c r="E59" s="12">
        <v>4222.16</v>
      </c>
      <c r="F59" s="12">
        <f t="shared" ref="F59:F68" si="10">SUM(C59-D59-E59-J59)</f>
        <v>139895.66999999998</v>
      </c>
      <c r="G59" s="12">
        <v>23747.19</v>
      </c>
      <c r="H59" s="12"/>
      <c r="I59" s="12"/>
      <c r="J59" s="12"/>
      <c r="K59" s="12">
        <f t="shared" ref="K59:K68" si="11">SUM(D59+E59+G59+J59)</f>
        <v>30965.269999999997</v>
      </c>
      <c r="L59" s="12">
        <f t="shared" ref="L59:L68" si="12">SUM(C59-K59)</f>
        <v>116148.48000000001</v>
      </c>
    </row>
    <row r="60" spans="1:12" x14ac:dyDescent="0.25">
      <c r="A60" s="25" t="s">
        <v>88</v>
      </c>
      <c r="B60" s="17" t="s">
        <v>58</v>
      </c>
      <c r="C60" s="12">
        <v>96783.653127123034</v>
      </c>
      <c r="D60" s="12">
        <v>2942.22</v>
      </c>
      <c r="E60" s="12">
        <v>2777.69</v>
      </c>
      <c r="F60" s="12">
        <f t="shared" si="10"/>
        <v>91063.743127123031</v>
      </c>
      <c r="G60" s="12">
        <v>11539.21</v>
      </c>
      <c r="H60" s="12"/>
      <c r="I60" s="12"/>
      <c r="J60" s="12"/>
      <c r="K60" s="12">
        <f t="shared" si="11"/>
        <v>17259.12</v>
      </c>
      <c r="L60" s="12">
        <f t="shared" si="12"/>
        <v>79524.533127123039</v>
      </c>
    </row>
    <row r="61" spans="1:12" x14ac:dyDescent="0.25">
      <c r="A61" s="16" t="s">
        <v>89</v>
      </c>
      <c r="B61" s="17" t="s">
        <v>58</v>
      </c>
      <c r="C61" s="12">
        <v>96783.653127123034</v>
      </c>
      <c r="D61" s="12">
        <v>2942.22</v>
      </c>
      <c r="E61" s="12">
        <v>2777.69</v>
      </c>
      <c r="F61" s="12">
        <f t="shared" si="10"/>
        <v>90132.983127123036</v>
      </c>
      <c r="G61" s="12">
        <v>11310.52</v>
      </c>
      <c r="H61" s="12"/>
      <c r="I61" s="12"/>
      <c r="J61" s="12">
        <v>930.76</v>
      </c>
      <c r="K61" s="12">
        <f t="shared" si="11"/>
        <v>17961.189999999999</v>
      </c>
      <c r="L61" s="12">
        <f t="shared" si="12"/>
        <v>78822.463127123032</v>
      </c>
    </row>
    <row r="62" spans="1:12" x14ac:dyDescent="0.25">
      <c r="A62" s="16" t="s">
        <v>90</v>
      </c>
      <c r="B62" s="17" t="s">
        <v>60</v>
      </c>
      <c r="C62" s="12">
        <v>96783.653127123034</v>
      </c>
      <c r="D62" s="12">
        <v>2942.22</v>
      </c>
      <c r="E62" s="12">
        <v>2777.69</v>
      </c>
      <c r="F62" s="12">
        <f t="shared" si="10"/>
        <v>91063.743127123031</v>
      </c>
      <c r="G62" s="12">
        <v>11539.21</v>
      </c>
      <c r="H62" s="12"/>
      <c r="I62" s="12"/>
      <c r="J62" s="12"/>
      <c r="K62" s="12">
        <f t="shared" si="11"/>
        <v>17259.12</v>
      </c>
      <c r="L62" s="12">
        <f t="shared" si="12"/>
        <v>79524.533127123039</v>
      </c>
    </row>
    <row r="63" spans="1:12" x14ac:dyDescent="0.25">
      <c r="A63" s="16" t="s">
        <v>91</v>
      </c>
      <c r="B63" s="17" t="s">
        <v>60</v>
      </c>
      <c r="C63" s="12">
        <v>96783.653127123034</v>
      </c>
      <c r="D63" s="12">
        <v>2942.22</v>
      </c>
      <c r="E63" s="12">
        <v>2777.69</v>
      </c>
      <c r="F63" s="12">
        <f t="shared" si="10"/>
        <v>91063.743127123031</v>
      </c>
      <c r="G63" s="12">
        <v>11539.21</v>
      </c>
      <c r="H63" s="12"/>
      <c r="I63" s="12"/>
      <c r="J63" s="12"/>
      <c r="K63" s="12">
        <f t="shared" si="11"/>
        <v>17259.12</v>
      </c>
      <c r="L63" s="12">
        <f t="shared" si="12"/>
        <v>79524.533127123039</v>
      </c>
    </row>
    <row r="64" spans="1:12" x14ac:dyDescent="0.25">
      <c r="A64" s="16" t="s">
        <v>92</v>
      </c>
      <c r="B64" s="17" t="s">
        <v>66</v>
      </c>
      <c r="C64" s="12">
        <v>122592.63</v>
      </c>
      <c r="D64" s="12">
        <v>2995.92</v>
      </c>
      <c r="E64" s="12">
        <v>3518.41</v>
      </c>
      <c r="F64" s="12">
        <f t="shared" si="10"/>
        <v>116078.3</v>
      </c>
      <c r="G64" s="12">
        <v>17792.849999999999</v>
      </c>
      <c r="H64" s="12"/>
      <c r="I64" s="12"/>
      <c r="J64" s="12"/>
      <c r="K64" s="12">
        <f t="shared" si="11"/>
        <v>24307.18</v>
      </c>
      <c r="L64" s="12">
        <f t="shared" si="12"/>
        <v>98285.450000000012</v>
      </c>
    </row>
    <row r="65" spans="1:12" x14ac:dyDescent="0.25">
      <c r="A65" s="16" t="s">
        <v>93</v>
      </c>
      <c r="B65" s="17" t="s">
        <v>40</v>
      </c>
      <c r="C65" s="12">
        <v>77426.923999999999</v>
      </c>
      <c r="D65" s="12">
        <v>2353.7800000000002</v>
      </c>
      <c r="E65" s="12">
        <v>2222.15</v>
      </c>
      <c r="F65" s="12">
        <f t="shared" si="10"/>
        <v>71920.234000000011</v>
      </c>
      <c r="G65" s="12">
        <v>6757.33</v>
      </c>
      <c r="H65" s="12"/>
      <c r="I65" s="12"/>
      <c r="J65" s="12">
        <v>930.76</v>
      </c>
      <c r="K65" s="12">
        <f t="shared" si="11"/>
        <v>12264.02</v>
      </c>
      <c r="L65" s="12">
        <f t="shared" si="12"/>
        <v>65162.903999999995</v>
      </c>
    </row>
    <row r="66" spans="1:12" x14ac:dyDescent="0.25">
      <c r="A66" s="16" t="s">
        <v>94</v>
      </c>
      <c r="B66" s="17" t="s">
        <v>42</v>
      </c>
      <c r="C66" s="12">
        <v>58070.191876273821</v>
      </c>
      <c r="D66" s="12">
        <v>1765.33</v>
      </c>
      <c r="E66" s="12">
        <v>1666.61</v>
      </c>
      <c r="F66" s="12">
        <f t="shared" si="10"/>
        <v>54638.251876273818</v>
      </c>
      <c r="G66" s="12">
        <v>3253.63</v>
      </c>
      <c r="H66" s="12"/>
      <c r="I66" s="12"/>
      <c r="J66" s="12"/>
      <c r="K66" s="12">
        <f t="shared" si="11"/>
        <v>6685.57</v>
      </c>
      <c r="L66" s="12">
        <f t="shared" si="12"/>
        <v>51384.621876273821</v>
      </c>
    </row>
    <row r="67" spans="1:12" x14ac:dyDescent="0.25">
      <c r="A67" s="16" t="s">
        <v>95</v>
      </c>
      <c r="B67" s="17" t="s">
        <v>52</v>
      </c>
      <c r="C67" s="12">
        <v>34842.11</v>
      </c>
      <c r="D67" s="12">
        <v>1059.2</v>
      </c>
      <c r="E67" s="12">
        <v>999.97</v>
      </c>
      <c r="F67" s="12">
        <f t="shared" si="10"/>
        <v>32782.94</v>
      </c>
      <c r="G67" s="12">
        <v>0</v>
      </c>
      <c r="H67" s="12"/>
      <c r="I67" s="12"/>
      <c r="J67" s="12"/>
      <c r="K67" s="12">
        <f t="shared" si="11"/>
        <v>2059.17</v>
      </c>
      <c r="L67" s="12">
        <f t="shared" si="12"/>
        <v>32782.94</v>
      </c>
    </row>
    <row r="68" spans="1:12" x14ac:dyDescent="0.25">
      <c r="A68" s="16" t="s">
        <v>96</v>
      </c>
      <c r="B68" s="17" t="s">
        <v>80</v>
      </c>
      <c r="C68" s="12">
        <v>47746.608500000002</v>
      </c>
      <c r="D68" s="12">
        <v>1451.5</v>
      </c>
      <c r="E68" s="12">
        <v>1370.33</v>
      </c>
      <c r="F68" s="12">
        <f t="shared" si="10"/>
        <v>44924.7785</v>
      </c>
      <c r="G68" s="12">
        <v>1622.7</v>
      </c>
      <c r="H68" s="12"/>
      <c r="I68" s="12"/>
      <c r="J68" s="12"/>
      <c r="K68" s="12">
        <f t="shared" si="11"/>
        <v>4444.53</v>
      </c>
      <c r="L68" s="12">
        <f t="shared" si="12"/>
        <v>43302.078500000003</v>
      </c>
    </row>
    <row r="69" spans="1:12" x14ac:dyDescent="0.25">
      <c r="A69" s="22" t="s">
        <v>97</v>
      </c>
      <c r="B69" s="23"/>
      <c r="C69" s="15">
        <f>SUM(C59:C68)</f>
        <v>874926.82688476588</v>
      </c>
      <c r="D69" s="15">
        <f>SUM(D59:D68)</f>
        <v>24390.529999999995</v>
      </c>
      <c r="E69" s="15">
        <f>SUM(E59:E68)</f>
        <v>25110.390000000007</v>
      </c>
      <c r="F69" s="15">
        <f>SUM(F59:F68)</f>
        <v>823564.38688476593</v>
      </c>
      <c r="G69" s="15">
        <f>SUM(G59:G68)</f>
        <v>99101.85</v>
      </c>
      <c r="H69" s="15"/>
      <c r="I69" s="15"/>
      <c r="J69" s="15">
        <f>SUM(J59:J67)</f>
        <v>1861.52</v>
      </c>
      <c r="K69" s="15">
        <f>SUM(K59:K68)</f>
        <v>150464.29</v>
      </c>
      <c r="L69" s="15">
        <f>SUM(L59:L68)</f>
        <v>724462.53688476607</v>
      </c>
    </row>
    <row r="70" spans="1:12" x14ac:dyDescent="0.25">
      <c r="A70" s="22" t="s">
        <v>98</v>
      </c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25">
      <c r="A71" s="10" t="s">
        <v>99</v>
      </c>
      <c r="B71" s="17" t="s">
        <v>87</v>
      </c>
      <c r="C71" s="12">
        <v>147113.75</v>
      </c>
      <c r="D71" s="12">
        <v>2995.92</v>
      </c>
      <c r="E71" s="12">
        <v>4222.16</v>
      </c>
      <c r="F71" s="12">
        <f t="shared" ref="F71:F82" si="13">SUM(C71-D71-E71-J71)</f>
        <v>139895.66999999998</v>
      </c>
      <c r="G71" s="12">
        <v>23747.19</v>
      </c>
      <c r="H71" s="12"/>
      <c r="I71" s="12"/>
      <c r="J71" s="12"/>
      <c r="K71" s="12">
        <f t="shared" ref="K71:K82" si="14">SUM(D71+E71+G71+J71)</f>
        <v>30965.269999999997</v>
      </c>
      <c r="L71" s="12">
        <f t="shared" ref="L71:L82" si="15">SUM(C71-K71)</f>
        <v>116148.48000000001</v>
      </c>
    </row>
    <row r="72" spans="1:12" x14ac:dyDescent="0.25">
      <c r="A72" s="26" t="s">
        <v>100</v>
      </c>
      <c r="B72" s="27" t="s">
        <v>58</v>
      </c>
      <c r="C72" s="12">
        <v>96783.653127123034</v>
      </c>
      <c r="D72" s="12">
        <v>2942.22</v>
      </c>
      <c r="E72" s="12">
        <v>2777.69</v>
      </c>
      <c r="F72" s="12">
        <f t="shared" si="13"/>
        <v>90132.983127123036</v>
      </c>
      <c r="G72" s="12">
        <v>11310.52</v>
      </c>
      <c r="H72" s="12"/>
      <c r="I72" s="12"/>
      <c r="J72" s="12">
        <v>930.76</v>
      </c>
      <c r="K72" s="12">
        <f t="shared" si="14"/>
        <v>17961.189999999999</v>
      </c>
      <c r="L72" s="12">
        <f t="shared" si="15"/>
        <v>78822.463127123032</v>
      </c>
    </row>
    <row r="73" spans="1:12" x14ac:dyDescent="0.25">
      <c r="A73" s="26" t="s">
        <v>101</v>
      </c>
      <c r="B73" s="27" t="s">
        <v>58</v>
      </c>
      <c r="C73" s="12">
        <v>96783.653127123034</v>
      </c>
      <c r="D73" s="12">
        <v>2942.22</v>
      </c>
      <c r="E73" s="12">
        <v>2777.69</v>
      </c>
      <c r="F73" s="12">
        <f t="shared" si="13"/>
        <v>91063.743127123031</v>
      </c>
      <c r="G73" s="12">
        <v>11539.21</v>
      </c>
      <c r="H73" s="12"/>
      <c r="I73" s="12"/>
      <c r="J73" s="12"/>
      <c r="K73" s="12">
        <f t="shared" si="14"/>
        <v>17259.12</v>
      </c>
      <c r="L73" s="12">
        <f t="shared" si="15"/>
        <v>79524.533127123039</v>
      </c>
    </row>
    <row r="74" spans="1:12" x14ac:dyDescent="0.25">
      <c r="A74" s="12" t="s">
        <v>102</v>
      </c>
      <c r="B74" s="27" t="s">
        <v>58</v>
      </c>
      <c r="C74" s="12">
        <v>116140.39</v>
      </c>
      <c r="D74" s="12">
        <v>2995.92</v>
      </c>
      <c r="E74" s="12">
        <v>3333.23</v>
      </c>
      <c r="F74" s="12">
        <f t="shared" si="13"/>
        <v>109811.24</v>
      </c>
      <c r="G74" s="12">
        <v>16226.08</v>
      </c>
      <c r="H74" s="12"/>
      <c r="I74" s="12"/>
      <c r="J74" s="12"/>
      <c r="K74" s="12">
        <f t="shared" si="14"/>
        <v>22555.23</v>
      </c>
      <c r="L74" s="12">
        <f t="shared" si="15"/>
        <v>93585.16</v>
      </c>
    </row>
    <row r="75" spans="1:12" x14ac:dyDescent="0.25">
      <c r="A75" s="28" t="s">
        <v>103</v>
      </c>
      <c r="B75" s="27" t="s">
        <v>58</v>
      </c>
      <c r="C75" s="12">
        <v>96783.652844900003</v>
      </c>
      <c r="D75" s="12">
        <v>2942.22</v>
      </c>
      <c r="E75" s="12">
        <v>2777.69</v>
      </c>
      <c r="F75" s="12">
        <f t="shared" si="13"/>
        <v>89202.222844899996</v>
      </c>
      <c r="G75" s="12">
        <v>11081.83</v>
      </c>
      <c r="H75" s="12"/>
      <c r="I75" s="12"/>
      <c r="J75" s="12">
        <v>1861.52</v>
      </c>
      <c r="K75" s="12">
        <f t="shared" si="14"/>
        <v>18663.259999999998</v>
      </c>
      <c r="L75" s="12">
        <f t="shared" si="15"/>
        <v>78120.392844900009</v>
      </c>
    </row>
    <row r="76" spans="1:12" x14ac:dyDescent="0.25">
      <c r="A76" s="16" t="s">
        <v>104</v>
      </c>
      <c r="B76" s="17" t="s">
        <v>66</v>
      </c>
      <c r="C76" s="12">
        <v>122592.63</v>
      </c>
      <c r="D76" s="12">
        <v>2995.92</v>
      </c>
      <c r="E76" s="12">
        <v>3518.41</v>
      </c>
      <c r="F76" s="12">
        <f t="shared" si="13"/>
        <v>114216.78</v>
      </c>
      <c r="G76" s="12">
        <v>17335.46</v>
      </c>
      <c r="H76" s="12"/>
      <c r="I76" s="12"/>
      <c r="J76" s="12">
        <v>1861.52</v>
      </c>
      <c r="K76" s="12">
        <f t="shared" si="14"/>
        <v>25711.31</v>
      </c>
      <c r="L76" s="12">
        <f t="shared" si="15"/>
        <v>96881.32</v>
      </c>
    </row>
    <row r="77" spans="1:12" x14ac:dyDescent="0.25">
      <c r="A77" s="16" t="s">
        <v>105</v>
      </c>
      <c r="B77" s="17" t="s">
        <v>106</v>
      </c>
      <c r="C77" s="12">
        <v>77426.92</v>
      </c>
      <c r="D77" s="12">
        <v>2353.7800000000002</v>
      </c>
      <c r="E77" s="12">
        <v>2222.15</v>
      </c>
      <c r="F77" s="12">
        <f t="shared" si="13"/>
        <v>72850.990000000005</v>
      </c>
      <c r="G77" s="12">
        <v>6986.02</v>
      </c>
      <c r="H77" s="12"/>
      <c r="I77" s="12"/>
      <c r="J77" s="12"/>
      <c r="K77" s="12">
        <f t="shared" si="14"/>
        <v>11561.95</v>
      </c>
      <c r="L77" s="12">
        <f t="shared" si="15"/>
        <v>65864.97</v>
      </c>
    </row>
    <row r="78" spans="1:12" x14ac:dyDescent="0.25">
      <c r="A78" s="12" t="s">
        <v>107</v>
      </c>
      <c r="B78" s="17" t="s">
        <v>60</v>
      </c>
      <c r="C78" s="12">
        <v>58070.19</v>
      </c>
      <c r="D78" s="12">
        <v>1765.33</v>
      </c>
      <c r="E78" s="12">
        <v>1666.61</v>
      </c>
      <c r="F78" s="12">
        <f t="shared" si="13"/>
        <v>54638.25</v>
      </c>
      <c r="G78" s="12">
        <v>3253.63</v>
      </c>
      <c r="H78" s="12"/>
      <c r="I78" s="12"/>
      <c r="J78" s="12"/>
      <c r="K78" s="12">
        <f t="shared" si="14"/>
        <v>6685.57</v>
      </c>
      <c r="L78" s="12">
        <f t="shared" si="15"/>
        <v>51384.62</v>
      </c>
    </row>
    <row r="79" spans="1:12" x14ac:dyDescent="0.25">
      <c r="A79" s="16" t="s">
        <v>108</v>
      </c>
      <c r="B79" s="17" t="s">
        <v>52</v>
      </c>
      <c r="C79" s="12">
        <v>34842.11</v>
      </c>
      <c r="D79" s="12">
        <v>1059.2</v>
      </c>
      <c r="E79" s="12">
        <v>999.97</v>
      </c>
      <c r="F79" s="12">
        <f t="shared" si="13"/>
        <v>32782.94</v>
      </c>
      <c r="G79" s="12">
        <v>0</v>
      </c>
      <c r="H79" s="12"/>
      <c r="I79" s="12"/>
      <c r="J79" s="12"/>
      <c r="K79" s="12">
        <f t="shared" si="14"/>
        <v>2059.17</v>
      </c>
      <c r="L79" s="12">
        <f t="shared" si="15"/>
        <v>32782.94</v>
      </c>
    </row>
    <row r="80" spans="1:12" x14ac:dyDescent="0.25">
      <c r="A80" s="16" t="s">
        <v>109</v>
      </c>
      <c r="B80" s="17" t="s">
        <v>80</v>
      </c>
      <c r="C80" s="12">
        <v>47746.608500000002</v>
      </c>
      <c r="D80" s="12">
        <v>1451.5</v>
      </c>
      <c r="E80" s="12">
        <v>1370.33</v>
      </c>
      <c r="F80" s="12">
        <f t="shared" si="13"/>
        <v>44924.7785</v>
      </c>
      <c r="G80" s="12">
        <v>1622.7</v>
      </c>
      <c r="H80" s="12"/>
      <c r="I80" s="12"/>
      <c r="J80" s="12"/>
      <c r="K80" s="12">
        <f t="shared" si="14"/>
        <v>4444.53</v>
      </c>
      <c r="L80" s="12">
        <f t="shared" si="15"/>
        <v>43302.078500000003</v>
      </c>
    </row>
    <row r="81" spans="1:12" x14ac:dyDescent="0.25">
      <c r="A81" s="16" t="s">
        <v>110</v>
      </c>
      <c r="B81" s="17" t="s">
        <v>80</v>
      </c>
      <c r="C81" s="12">
        <v>47746.61</v>
      </c>
      <c r="D81" s="12">
        <v>1451.5</v>
      </c>
      <c r="E81" s="12">
        <v>1370.33</v>
      </c>
      <c r="F81" s="12">
        <f t="shared" si="13"/>
        <v>44924.78</v>
      </c>
      <c r="G81" s="12">
        <v>1622.7</v>
      </c>
      <c r="H81" s="12"/>
      <c r="I81" s="12"/>
      <c r="J81" s="12"/>
      <c r="K81" s="12">
        <f t="shared" si="14"/>
        <v>4444.53</v>
      </c>
      <c r="L81" s="12">
        <f t="shared" si="15"/>
        <v>43302.080000000002</v>
      </c>
    </row>
    <row r="82" spans="1:12" x14ac:dyDescent="0.25">
      <c r="A82" s="16" t="s">
        <v>111</v>
      </c>
      <c r="B82" s="17" t="s">
        <v>112</v>
      </c>
      <c r="C82" s="12">
        <v>19356.730625424603</v>
      </c>
      <c r="D82" s="12">
        <v>588.44000000000005</v>
      </c>
      <c r="E82" s="12">
        <v>555.54</v>
      </c>
      <c r="F82" s="12">
        <f t="shared" si="13"/>
        <v>18212.750625424604</v>
      </c>
      <c r="G82" s="12">
        <v>0</v>
      </c>
      <c r="H82" s="12"/>
      <c r="I82" s="12"/>
      <c r="J82" s="12"/>
      <c r="K82" s="12">
        <f t="shared" si="14"/>
        <v>1143.98</v>
      </c>
      <c r="L82" s="12">
        <f t="shared" si="15"/>
        <v>18212.750625424604</v>
      </c>
    </row>
    <row r="83" spans="1:12" x14ac:dyDescent="0.25">
      <c r="A83" s="22" t="s">
        <v>113</v>
      </c>
      <c r="B83" s="23"/>
      <c r="C83" s="15">
        <f>SUM(C71:C82)</f>
        <v>961386.89822457079</v>
      </c>
      <c r="D83" s="15">
        <f>SUM(D71:D82)</f>
        <v>26484.17</v>
      </c>
      <c r="E83" s="15">
        <f>SUM(E71:E82)</f>
        <v>27591.80000000001</v>
      </c>
      <c r="F83" s="15">
        <f>SUM(F71:F82)</f>
        <v>902657.12822457054</v>
      </c>
      <c r="G83" s="15">
        <f>SUM(G71:G82)</f>
        <v>104725.34000000001</v>
      </c>
      <c r="H83" s="15"/>
      <c r="I83" s="15"/>
      <c r="J83" s="15">
        <f>SUM(J72:J82)</f>
        <v>4653.7999999999993</v>
      </c>
      <c r="K83" s="15">
        <f>SUM(K71:K82)</f>
        <v>163455.11000000002</v>
      </c>
      <c r="L83" s="15">
        <f>SUM(L71:L82)</f>
        <v>797931.7882245708</v>
      </c>
    </row>
    <row r="84" spans="1:12" x14ac:dyDescent="0.25">
      <c r="A84" s="22" t="s">
        <v>114</v>
      </c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x14ac:dyDescent="0.25">
      <c r="A85" s="10" t="s">
        <v>115</v>
      </c>
      <c r="B85" s="11" t="s">
        <v>116</v>
      </c>
      <c r="C85" s="12">
        <v>283898.71583956084</v>
      </c>
      <c r="D85" s="12">
        <v>2995.92</v>
      </c>
      <c r="E85" s="12">
        <v>5656.77</v>
      </c>
      <c r="F85" s="12">
        <f t="shared" ref="F85:F106" si="16">SUM(C85-D85-E85-J85)</f>
        <v>274315.26583956083</v>
      </c>
      <c r="G85" s="12">
        <v>57356.09</v>
      </c>
      <c r="H85" s="12"/>
      <c r="I85" s="12"/>
      <c r="J85" s="12">
        <v>930.76</v>
      </c>
      <c r="K85" s="12">
        <f t="shared" ref="K85:K106" si="17">SUM(D85+E85+G85+J85)</f>
        <v>66939.539999999994</v>
      </c>
      <c r="L85" s="12">
        <f t="shared" ref="L85:L106" si="18">SUM(C85-K85)</f>
        <v>216959.17583956086</v>
      </c>
    </row>
    <row r="86" spans="1:12" x14ac:dyDescent="0.25">
      <c r="A86" s="16" t="s">
        <v>117</v>
      </c>
      <c r="B86" s="17" t="s">
        <v>58</v>
      </c>
      <c r="C86" s="12">
        <v>96783.653127123034</v>
      </c>
      <c r="D86" s="12">
        <v>2942.22</v>
      </c>
      <c r="E86" s="12">
        <v>2777.69</v>
      </c>
      <c r="F86" s="12">
        <f t="shared" si="16"/>
        <v>91063.743127123031</v>
      </c>
      <c r="G86" s="12">
        <v>11539.21</v>
      </c>
      <c r="H86" s="12"/>
      <c r="I86" s="12"/>
      <c r="J86" s="12"/>
      <c r="K86" s="12">
        <f t="shared" si="17"/>
        <v>17259.12</v>
      </c>
      <c r="L86" s="12">
        <f t="shared" si="18"/>
        <v>79524.533127123039</v>
      </c>
    </row>
    <row r="87" spans="1:12" x14ac:dyDescent="0.25">
      <c r="A87" s="16" t="s">
        <v>118</v>
      </c>
      <c r="B87" s="17" t="s">
        <v>58</v>
      </c>
      <c r="C87" s="12">
        <v>96783.653127123034</v>
      </c>
      <c r="D87" s="12">
        <v>2942.22</v>
      </c>
      <c r="E87" s="12">
        <v>2777.69</v>
      </c>
      <c r="F87" s="12">
        <f t="shared" si="16"/>
        <v>91063.743127123031</v>
      </c>
      <c r="G87" s="12">
        <v>11539.21</v>
      </c>
      <c r="H87" s="12"/>
      <c r="I87" s="12"/>
      <c r="J87" s="12"/>
      <c r="K87" s="12">
        <f t="shared" si="17"/>
        <v>17259.12</v>
      </c>
      <c r="L87" s="12">
        <f t="shared" si="18"/>
        <v>79524.533127123039</v>
      </c>
    </row>
    <row r="88" spans="1:12" x14ac:dyDescent="0.25">
      <c r="A88" s="16" t="s">
        <v>119</v>
      </c>
      <c r="B88" s="17" t="s">
        <v>58</v>
      </c>
      <c r="C88" s="12">
        <v>96783.653127123034</v>
      </c>
      <c r="D88" s="12">
        <v>2942.22</v>
      </c>
      <c r="E88" s="12">
        <v>2777.69</v>
      </c>
      <c r="F88" s="12">
        <f t="shared" si="16"/>
        <v>91063.743127123031</v>
      </c>
      <c r="G88" s="12">
        <v>11539.21</v>
      </c>
      <c r="H88" s="12"/>
      <c r="I88" s="12"/>
      <c r="J88" s="12"/>
      <c r="K88" s="12">
        <f t="shared" si="17"/>
        <v>17259.12</v>
      </c>
      <c r="L88" s="12">
        <f t="shared" si="18"/>
        <v>79524.533127123039</v>
      </c>
    </row>
    <row r="89" spans="1:12" x14ac:dyDescent="0.25">
      <c r="A89" s="26" t="s">
        <v>120</v>
      </c>
      <c r="B89" s="27" t="s">
        <v>42</v>
      </c>
      <c r="C89" s="12">
        <v>58070.191876273821</v>
      </c>
      <c r="D89" s="12">
        <v>1765.33</v>
      </c>
      <c r="E89" s="12">
        <v>1666.61</v>
      </c>
      <c r="F89" s="12">
        <f t="shared" si="16"/>
        <v>54638.251876273818</v>
      </c>
      <c r="G89" s="12">
        <v>3253.63</v>
      </c>
      <c r="H89" s="12"/>
      <c r="I89" s="12"/>
      <c r="J89" s="12"/>
      <c r="K89" s="12">
        <f t="shared" si="17"/>
        <v>6685.57</v>
      </c>
      <c r="L89" s="12">
        <f t="shared" si="18"/>
        <v>51384.621876273821</v>
      </c>
    </row>
    <row r="90" spans="1:12" x14ac:dyDescent="0.25">
      <c r="A90" s="26" t="s">
        <v>121</v>
      </c>
      <c r="B90" s="27" t="s">
        <v>37</v>
      </c>
      <c r="C90" s="12">
        <v>58070.191876273821</v>
      </c>
      <c r="D90" s="12">
        <v>1765.33</v>
      </c>
      <c r="E90" s="12">
        <v>1666.61</v>
      </c>
      <c r="F90" s="12">
        <f t="shared" si="16"/>
        <v>54638.251876273818</v>
      </c>
      <c r="G90" s="12">
        <v>3253.63</v>
      </c>
      <c r="H90" s="12"/>
      <c r="I90" s="12"/>
      <c r="J90" s="12"/>
      <c r="K90" s="12">
        <f t="shared" si="17"/>
        <v>6685.57</v>
      </c>
      <c r="L90" s="12">
        <f t="shared" si="18"/>
        <v>51384.621876273821</v>
      </c>
    </row>
    <row r="91" spans="1:12" x14ac:dyDescent="0.25">
      <c r="A91" s="26" t="s">
        <v>122</v>
      </c>
      <c r="B91" s="27" t="s">
        <v>123</v>
      </c>
      <c r="C91" s="12">
        <v>116140.38576770001</v>
      </c>
      <c r="D91" s="12">
        <v>2995.92</v>
      </c>
      <c r="E91" s="12">
        <v>3333.23</v>
      </c>
      <c r="F91" s="12">
        <f t="shared" si="16"/>
        <v>109811.23576770001</v>
      </c>
      <c r="G91" s="12">
        <v>16226.08</v>
      </c>
      <c r="H91" s="12"/>
      <c r="I91" s="12"/>
      <c r="J91" s="12"/>
      <c r="K91" s="12">
        <f t="shared" si="17"/>
        <v>22555.23</v>
      </c>
      <c r="L91" s="12">
        <f t="shared" si="18"/>
        <v>93585.155767700009</v>
      </c>
    </row>
    <row r="92" spans="1:12" x14ac:dyDescent="0.25">
      <c r="A92" s="26" t="s">
        <v>124</v>
      </c>
      <c r="B92" s="27" t="s">
        <v>125</v>
      </c>
      <c r="C92" s="12">
        <v>38713.465845600003</v>
      </c>
      <c r="D92" s="12">
        <v>1176.8900000000001</v>
      </c>
      <c r="E92" s="12">
        <v>1111.08</v>
      </c>
      <c r="F92" s="12">
        <f t="shared" si="16"/>
        <v>36425.495845600002</v>
      </c>
      <c r="G92" s="12">
        <v>347.81</v>
      </c>
      <c r="H92" s="12"/>
      <c r="I92" s="12"/>
      <c r="J92" s="12"/>
      <c r="K92" s="12">
        <f t="shared" si="17"/>
        <v>2635.78</v>
      </c>
      <c r="L92" s="12">
        <f t="shared" si="18"/>
        <v>36077.685845600005</v>
      </c>
    </row>
    <row r="93" spans="1:12" x14ac:dyDescent="0.25">
      <c r="A93" s="29" t="s">
        <v>126</v>
      </c>
      <c r="B93" s="27" t="s">
        <v>125</v>
      </c>
      <c r="C93" s="12"/>
      <c r="D93" s="12"/>
      <c r="E93" s="12"/>
      <c r="F93" s="12">
        <f t="shared" si="16"/>
        <v>0</v>
      </c>
      <c r="G93" s="12"/>
      <c r="H93" s="12"/>
      <c r="I93" s="12"/>
      <c r="J93" s="12"/>
      <c r="K93" s="12">
        <f t="shared" si="17"/>
        <v>0</v>
      </c>
      <c r="L93" s="12"/>
    </row>
    <row r="94" spans="1:12" x14ac:dyDescent="0.25">
      <c r="A94" s="26" t="s">
        <v>127</v>
      </c>
      <c r="B94" s="27" t="s">
        <v>125</v>
      </c>
      <c r="C94" s="12">
        <v>38713.47</v>
      </c>
      <c r="D94" s="12">
        <v>1176.8900000000001</v>
      </c>
      <c r="E94" s="12">
        <v>1111.08</v>
      </c>
      <c r="F94" s="12">
        <f t="shared" si="16"/>
        <v>36425.5</v>
      </c>
      <c r="G94" s="12">
        <v>347.81</v>
      </c>
      <c r="H94" s="12"/>
      <c r="I94" s="12"/>
      <c r="J94" s="12"/>
      <c r="K94" s="12">
        <f t="shared" si="17"/>
        <v>2635.78</v>
      </c>
      <c r="L94" s="12">
        <f t="shared" si="18"/>
        <v>36077.69</v>
      </c>
    </row>
    <row r="95" spans="1:12" x14ac:dyDescent="0.25">
      <c r="A95" s="26" t="s">
        <v>128</v>
      </c>
      <c r="B95" s="27" t="s">
        <v>125</v>
      </c>
      <c r="C95" s="12">
        <v>38713.47</v>
      </c>
      <c r="D95" s="12">
        <v>1176.8900000000001</v>
      </c>
      <c r="E95" s="12">
        <v>1111.08</v>
      </c>
      <c r="F95" s="12">
        <f t="shared" si="16"/>
        <v>36425.5</v>
      </c>
      <c r="G95" s="12">
        <v>347.81</v>
      </c>
      <c r="H95" s="12"/>
      <c r="I95" s="12"/>
      <c r="J95" s="12"/>
      <c r="K95" s="12">
        <f t="shared" si="17"/>
        <v>2635.78</v>
      </c>
      <c r="L95" s="12">
        <f t="shared" si="18"/>
        <v>36077.69</v>
      </c>
    </row>
    <row r="96" spans="1:12" x14ac:dyDescent="0.25">
      <c r="A96" s="26" t="s">
        <v>129</v>
      </c>
      <c r="B96" s="27" t="s">
        <v>125</v>
      </c>
      <c r="C96" s="12">
        <v>38713.47</v>
      </c>
      <c r="D96" s="12">
        <v>1176.8900000000001</v>
      </c>
      <c r="E96" s="12">
        <v>1111.08</v>
      </c>
      <c r="F96" s="12">
        <f t="shared" si="16"/>
        <v>34563.980000000003</v>
      </c>
      <c r="G96" s="12">
        <v>73.38</v>
      </c>
      <c r="H96" s="12"/>
      <c r="I96" s="12"/>
      <c r="J96" s="12">
        <v>1861.52</v>
      </c>
      <c r="K96" s="12">
        <f t="shared" si="17"/>
        <v>4222.8700000000008</v>
      </c>
      <c r="L96" s="12">
        <f t="shared" si="18"/>
        <v>34490.6</v>
      </c>
    </row>
    <row r="97" spans="1:12" x14ac:dyDescent="0.25">
      <c r="A97" s="26" t="s">
        <v>130</v>
      </c>
      <c r="B97" s="27" t="s">
        <v>131</v>
      </c>
      <c r="C97" s="12">
        <v>38713.465845600003</v>
      </c>
      <c r="D97" s="12">
        <v>1176.8900000000001</v>
      </c>
      <c r="E97" s="12">
        <v>1111.08</v>
      </c>
      <c r="F97" s="12">
        <f t="shared" si="16"/>
        <v>36425.495845600002</v>
      </c>
      <c r="G97" s="12">
        <v>347.81</v>
      </c>
      <c r="H97" s="12"/>
      <c r="I97" s="12"/>
      <c r="J97" s="12"/>
      <c r="K97" s="12">
        <f t="shared" si="17"/>
        <v>2635.78</v>
      </c>
      <c r="L97" s="12">
        <f t="shared" si="18"/>
        <v>36077.685845600005</v>
      </c>
    </row>
    <row r="98" spans="1:12" x14ac:dyDescent="0.25">
      <c r="A98" s="26" t="s">
        <v>132</v>
      </c>
      <c r="B98" s="27" t="s">
        <v>131</v>
      </c>
      <c r="C98" s="12">
        <v>38713.465845600003</v>
      </c>
      <c r="D98" s="12">
        <v>1176.8900000000001</v>
      </c>
      <c r="E98" s="12">
        <v>1111.08</v>
      </c>
      <c r="F98" s="12">
        <f t="shared" si="16"/>
        <v>36425.495845600002</v>
      </c>
      <c r="G98" s="12">
        <v>347.81</v>
      </c>
      <c r="H98" s="12"/>
      <c r="I98" s="12"/>
      <c r="J98" s="12"/>
      <c r="K98" s="12">
        <f t="shared" si="17"/>
        <v>2635.78</v>
      </c>
      <c r="L98" s="12">
        <f t="shared" si="18"/>
        <v>36077.685845600005</v>
      </c>
    </row>
    <row r="99" spans="1:12" x14ac:dyDescent="0.25">
      <c r="A99" s="16" t="s">
        <v>133</v>
      </c>
      <c r="B99" s="27" t="s">
        <v>134</v>
      </c>
      <c r="C99" s="12">
        <v>70974.679999999993</v>
      </c>
      <c r="D99" s="12">
        <v>2157.63</v>
      </c>
      <c r="E99" s="12">
        <v>2036.97</v>
      </c>
      <c r="F99" s="12">
        <f t="shared" si="16"/>
        <v>66780.079999999987</v>
      </c>
      <c r="G99" s="12">
        <v>5682</v>
      </c>
      <c r="H99" s="12"/>
      <c r="I99" s="12"/>
      <c r="J99" s="12"/>
      <c r="K99" s="12">
        <f t="shared" si="17"/>
        <v>9876.6</v>
      </c>
      <c r="L99" s="12">
        <f t="shared" si="18"/>
        <v>61098.079999999994</v>
      </c>
    </row>
    <row r="100" spans="1:12" x14ac:dyDescent="0.25">
      <c r="A100" s="26" t="s">
        <v>135</v>
      </c>
      <c r="B100" s="27" t="s">
        <v>134</v>
      </c>
      <c r="C100" s="12">
        <v>70974.679999999993</v>
      </c>
      <c r="D100" s="12">
        <v>2157.63</v>
      </c>
      <c r="E100" s="12">
        <v>2036.97</v>
      </c>
      <c r="F100" s="12">
        <f t="shared" si="16"/>
        <v>66780.079999999987</v>
      </c>
      <c r="G100" s="12">
        <v>5682</v>
      </c>
      <c r="H100" s="12"/>
      <c r="I100" s="12"/>
      <c r="J100" s="12"/>
      <c r="K100" s="12">
        <f t="shared" si="17"/>
        <v>9876.6</v>
      </c>
      <c r="L100" s="12">
        <f t="shared" si="18"/>
        <v>61098.079999999994</v>
      </c>
    </row>
    <row r="101" spans="1:12" x14ac:dyDescent="0.25">
      <c r="A101" s="26" t="s">
        <v>136</v>
      </c>
      <c r="B101" s="27" t="s">
        <v>137</v>
      </c>
      <c r="C101" s="12">
        <v>70974.679999999993</v>
      </c>
      <c r="D101" s="12">
        <v>2157.63</v>
      </c>
      <c r="E101" s="12">
        <v>2036.97</v>
      </c>
      <c r="F101" s="12">
        <f t="shared" si="16"/>
        <v>66780.079999999987</v>
      </c>
      <c r="G101" s="12">
        <v>5682</v>
      </c>
      <c r="H101" s="12"/>
      <c r="I101" s="12"/>
      <c r="J101" s="12"/>
      <c r="K101" s="12">
        <f t="shared" si="17"/>
        <v>9876.6</v>
      </c>
      <c r="L101" s="12">
        <f t="shared" si="18"/>
        <v>61098.079999999994</v>
      </c>
    </row>
    <row r="102" spans="1:12" x14ac:dyDescent="0.25">
      <c r="A102" s="26" t="s">
        <v>138</v>
      </c>
      <c r="B102" s="27" t="s">
        <v>137</v>
      </c>
      <c r="C102" s="12">
        <v>70974.679999999993</v>
      </c>
      <c r="D102" s="12">
        <v>2157.63</v>
      </c>
      <c r="E102" s="12">
        <v>2036.97</v>
      </c>
      <c r="F102" s="12">
        <f t="shared" si="16"/>
        <v>66780.079999999987</v>
      </c>
      <c r="G102" s="12">
        <v>5682</v>
      </c>
      <c r="H102" s="12"/>
      <c r="I102" s="12"/>
      <c r="J102" s="12"/>
      <c r="K102" s="12">
        <f t="shared" si="17"/>
        <v>9876.6</v>
      </c>
      <c r="L102" s="12">
        <f t="shared" si="18"/>
        <v>61098.079999999994</v>
      </c>
    </row>
    <row r="103" spans="1:12" x14ac:dyDescent="0.25">
      <c r="A103" s="16" t="s">
        <v>139</v>
      </c>
      <c r="B103" s="27" t="s">
        <v>134</v>
      </c>
      <c r="C103" s="12">
        <v>70974.675614499996</v>
      </c>
      <c r="D103" s="12">
        <v>2157.63</v>
      </c>
      <c r="E103" s="12">
        <v>2036.97</v>
      </c>
      <c r="F103" s="12">
        <f t="shared" si="16"/>
        <v>66780.07561449999</v>
      </c>
      <c r="G103" s="12">
        <v>5682</v>
      </c>
      <c r="H103" s="12"/>
      <c r="I103" s="12"/>
      <c r="J103" s="12"/>
      <c r="K103" s="12">
        <f t="shared" si="17"/>
        <v>9876.6</v>
      </c>
      <c r="L103" s="12">
        <f t="shared" si="18"/>
        <v>61098.075614499998</v>
      </c>
    </row>
    <row r="104" spans="1:12" x14ac:dyDescent="0.25">
      <c r="A104" s="26" t="s">
        <v>140</v>
      </c>
      <c r="B104" s="27" t="s">
        <v>141</v>
      </c>
      <c r="C104" s="12">
        <v>32261.221537999998</v>
      </c>
      <c r="D104" s="12">
        <v>980.74</v>
      </c>
      <c r="E104" s="12">
        <v>925.9</v>
      </c>
      <c r="F104" s="12">
        <f t="shared" si="16"/>
        <v>30354.581537999995</v>
      </c>
      <c r="G104" s="12">
        <v>0</v>
      </c>
      <c r="H104" s="12"/>
      <c r="I104" s="12"/>
      <c r="J104" s="12"/>
      <c r="K104" s="12">
        <f t="shared" si="17"/>
        <v>1906.6399999999999</v>
      </c>
      <c r="L104" s="12">
        <f t="shared" si="18"/>
        <v>30354.581537999999</v>
      </c>
    </row>
    <row r="105" spans="1:12" x14ac:dyDescent="0.25">
      <c r="A105" s="26" t="s">
        <v>142</v>
      </c>
      <c r="B105" s="27" t="s">
        <v>44</v>
      </c>
      <c r="C105" s="12">
        <v>19356.73</v>
      </c>
      <c r="D105" s="12">
        <v>588.44000000000005</v>
      </c>
      <c r="E105" s="12">
        <v>555.54</v>
      </c>
      <c r="F105" s="12">
        <f t="shared" si="16"/>
        <v>18212.75</v>
      </c>
      <c r="G105" s="12">
        <v>0</v>
      </c>
      <c r="H105" s="12"/>
      <c r="I105" s="12"/>
      <c r="J105" s="12"/>
      <c r="K105" s="12">
        <f t="shared" si="17"/>
        <v>1143.98</v>
      </c>
      <c r="L105" s="12">
        <f t="shared" si="18"/>
        <v>18212.75</v>
      </c>
    </row>
    <row r="106" spans="1:12" x14ac:dyDescent="0.25">
      <c r="A106" s="26" t="s">
        <v>143</v>
      </c>
      <c r="B106" s="27" t="s">
        <v>44</v>
      </c>
      <c r="C106" s="12">
        <v>19356.73</v>
      </c>
      <c r="D106" s="12">
        <v>588.44000000000005</v>
      </c>
      <c r="E106" s="12">
        <v>555.54</v>
      </c>
      <c r="F106" s="12">
        <f t="shared" si="16"/>
        <v>18212.75</v>
      </c>
      <c r="G106" s="12">
        <v>0</v>
      </c>
      <c r="H106" s="12"/>
      <c r="I106" s="12"/>
      <c r="J106" s="12"/>
      <c r="K106" s="12">
        <f t="shared" si="17"/>
        <v>1143.98</v>
      </c>
      <c r="L106" s="12">
        <f t="shared" si="18"/>
        <v>18212.75</v>
      </c>
    </row>
    <row r="107" spans="1:12" x14ac:dyDescent="0.25">
      <c r="A107" s="22" t="s">
        <v>144</v>
      </c>
      <c r="B107" s="23"/>
      <c r="C107" s="15">
        <f>SUM(C85:C106)</f>
        <v>1464659.3294304772</v>
      </c>
      <c r="D107" s="15">
        <f>SUM(D85:D106)</f>
        <v>38356.269999999997</v>
      </c>
      <c r="E107" s="15">
        <f>SUM(E85:E106)</f>
        <v>39544.60000000002</v>
      </c>
      <c r="F107" s="15">
        <f>SUM(F85:F106)</f>
        <v>1383966.1794304778</v>
      </c>
      <c r="G107" s="15">
        <f>SUM(G85:G106)</f>
        <v>144929.49</v>
      </c>
      <c r="H107" s="15"/>
      <c r="I107" s="15"/>
      <c r="J107" s="15">
        <f>SUM(J85:J104)</f>
        <v>2792.2799999999997</v>
      </c>
      <c r="K107" s="15">
        <f>SUM(K85:K106)</f>
        <v>225622.64000000004</v>
      </c>
      <c r="L107" s="15">
        <f>SUM(L85:L106)</f>
        <v>1239036.6894304773</v>
      </c>
    </row>
    <row r="108" spans="1:12" x14ac:dyDescent="0.25">
      <c r="A108" s="22" t="s">
        <v>145</v>
      </c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x14ac:dyDescent="0.25">
      <c r="A109" s="16" t="s">
        <v>146</v>
      </c>
      <c r="B109" s="30" t="s">
        <v>147</v>
      </c>
      <c r="C109" s="31">
        <v>135497.12</v>
      </c>
      <c r="D109" s="31">
        <v>2995.92</v>
      </c>
      <c r="E109" s="31">
        <v>3888.77</v>
      </c>
      <c r="F109" s="12">
        <f t="shared" ref="F109:F118" si="19">SUM(C109-D109-E109-J109)</f>
        <v>128612.42999999998</v>
      </c>
      <c r="G109" s="31">
        <v>20926.38</v>
      </c>
      <c r="H109" s="31"/>
      <c r="I109" s="31"/>
      <c r="J109" s="31"/>
      <c r="K109" s="12">
        <f t="shared" ref="K109:K118" si="20">SUM(D109+E109+G109+J109)</f>
        <v>27811.07</v>
      </c>
      <c r="L109" s="12">
        <f t="shared" ref="L109:L118" si="21">SUM(C109-K109)</f>
        <v>107686.04999999999</v>
      </c>
    </row>
    <row r="110" spans="1:12" x14ac:dyDescent="0.25">
      <c r="A110" s="26" t="s">
        <v>148</v>
      </c>
      <c r="B110" s="27" t="s">
        <v>149</v>
      </c>
      <c r="C110" s="12">
        <v>25808.98</v>
      </c>
      <c r="D110" s="12">
        <v>784.59</v>
      </c>
      <c r="E110" s="12">
        <v>740.72</v>
      </c>
      <c r="F110" s="12">
        <f t="shared" si="19"/>
        <v>24283.67</v>
      </c>
      <c r="G110" s="12">
        <v>0</v>
      </c>
      <c r="H110" s="12"/>
      <c r="I110" s="12"/>
      <c r="J110" s="12"/>
      <c r="K110" s="12">
        <f t="shared" si="20"/>
        <v>1525.31</v>
      </c>
      <c r="L110" s="12">
        <f t="shared" si="21"/>
        <v>24283.67</v>
      </c>
    </row>
    <row r="111" spans="1:12" x14ac:dyDescent="0.25">
      <c r="A111" s="26" t="s">
        <v>150</v>
      </c>
      <c r="B111" s="27" t="s">
        <v>149</v>
      </c>
      <c r="C111" s="12">
        <v>25808.98</v>
      </c>
      <c r="D111" s="12">
        <v>784.59</v>
      </c>
      <c r="E111" s="12">
        <v>740.72</v>
      </c>
      <c r="F111" s="12">
        <f t="shared" si="19"/>
        <v>24283.67</v>
      </c>
      <c r="G111" s="12">
        <v>0</v>
      </c>
      <c r="H111" s="12"/>
      <c r="I111" s="12"/>
      <c r="J111" s="12"/>
      <c r="K111" s="12">
        <f t="shared" si="20"/>
        <v>1525.31</v>
      </c>
      <c r="L111" s="12">
        <f t="shared" si="21"/>
        <v>24283.67</v>
      </c>
    </row>
    <row r="112" spans="1:12" x14ac:dyDescent="0.25">
      <c r="A112" s="26" t="s">
        <v>151</v>
      </c>
      <c r="B112" s="27" t="s">
        <v>149</v>
      </c>
      <c r="C112" s="12">
        <v>25808.98</v>
      </c>
      <c r="D112" s="12">
        <v>784.59</v>
      </c>
      <c r="E112" s="12">
        <v>740.72</v>
      </c>
      <c r="F112" s="12">
        <f t="shared" si="19"/>
        <v>24283.67</v>
      </c>
      <c r="G112" s="12">
        <v>0</v>
      </c>
      <c r="H112" s="12"/>
      <c r="I112" s="12"/>
      <c r="J112" s="12"/>
      <c r="K112" s="12">
        <f t="shared" si="20"/>
        <v>1525.31</v>
      </c>
      <c r="L112" s="12">
        <f t="shared" si="21"/>
        <v>24283.67</v>
      </c>
    </row>
    <row r="113" spans="1:12" x14ac:dyDescent="0.25">
      <c r="A113" s="26" t="s">
        <v>152</v>
      </c>
      <c r="B113" s="27" t="s">
        <v>125</v>
      </c>
      <c r="C113" s="12">
        <v>38713.46</v>
      </c>
      <c r="D113" s="12">
        <v>1176.8900000000001</v>
      </c>
      <c r="E113" s="12">
        <v>1111.08</v>
      </c>
      <c r="F113" s="12">
        <f t="shared" si="19"/>
        <v>36425.49</v>
      </c>
      <c r="G113" s="12">
        <v>347.81</v>
      </c>
      <c r="H113" s="12"/>
      <c r="I113" s="12"/>
      <c r="J113" s="12"/>
      <c r="K113" s="12">
        <f t="shared" si="20"/>
        <v>2635.78</v>
      </c>
      <c r="L113" s="12">
        <f t="shared" si="21"/>
        <v>36077.68</v>
      </c>
    </row>
    <row r="114" spans="1:12" ht="18.75" x14ac:dyDescent="0.3">
      <c r="A114" s="32" t="s">
        <v>153</v>
      </c>
      <c r="B114" s="27" t="s">
        <v>131</v>
      </c>
      <c r="C114" s="12">
        <v>38713.46</v>
      </c>
      <c r="D114" s="12">
        <v>1176.8900000000001</v>
      </c>
      <c r="E114" s="12">
        <v>1111.08</v>
      </c>
      <c r="F114" s="12">
        <f t="shared" si="19"/>
        <v>36425.49</v>
      </c>
      <c r="G114" s="12">
        <v>347.81</v>
      </c>
      <c r="H114" s="12"/>
      <c r="I114" s="12"/>
      <c r="J114" s="12"/>
      <c r="K114" s="12">
        <f t="shared" si="20"/>
        <v>2635.78</v>
      </c>
      <c r="L114" s="12">
        <f t="shared" si="21"/>
        <v>36077.68</v>
      </c>
    </row>
    <row r="115" spans="1:12" x14ac:dyDescent="0.25">
      <c r="A115" s="26" t="s">
        <v>154</v>
      </c>
      <c r="B115" s="27" t="s">
        <v>125</v>
      </c>
      <c r="C115" s="12">
        <v>38713.46</v>
      </c>
      <c r="D115" s="12">
        <v>1176.8900000000001</v>
      </c>
      <c r="E115" s="12">
        <v>1111.08</v>
      </c>
      <c r="F115" s="12">
        <f t="shared" si="19"/>
        <v>36425.49</v>
      </c>
      <c r="G115" s="12">
        <v>347.81</v>
      </c>
      <c r="H115" s="12"/>
      <c r="I115" s="12">
        <v>0</v>
      </c>
      <c r="J115" s="12"/>
      <c r="K115" s="12">
        <f>SUM(D115+E115+G115+I115)</f>
        <v>2635.78</v>
      </c>
      <c r="L115" s="12">
        <f t="shared" si="21"/>
        <v>36077.68</v>
      </c>
    </row>
    <row r="116" spans="1:12" x14ac:dyDescent="0.25">
      <c r="A116" s="26" t="s">
        <v>155</v>
      </c>
      <c r="B116" s="27" t="s">
        <v>131</v>
      </c>
      <c r="C116" s="12">
        <v>38713.46</v>
      </c>
      <c r="D116" s="12">
        <v>1176.8900000000001</v>
      </c>
      <c r="E116" s="12">
        <v>1111.08</v>
      </c>
      <c r="F116" s="12">
        <f t="shared" si="19"/>
        <v>36425.49</v>
      </c>
      <c r="G116" s="12">
        <v>347.81</v>
      </c>
      <c r="H116" s="12"/>
      <c r="I116" s="12"/>
      <c r="J116" s="12"/>
      <c r="K116" s="12">
        <f t="shared" si="20"/>
        <v>2635.78</v>
      </c>
      <c r="L116" s="12">
        <f t="shared" si="21"/>
        <v>36077.68</v>
      </c>
    </row>
    <row r="117" spans="1:12" x14ac:dyDescent="0.25">
      <c r="A117" s="28" t="s">
        <v>156</v>
      </c>
      <c r="B117" s="27" t="s">
        <v>131</v>
      </c>
      <c r="C117" s="12">
        <v>38713.46</v>
      </c>
      <c r="D117" s="12">
        <v>1176.8900000000001</v>
      </c>
      <c r="E117" s="12">
        <v>1111.08</v>
      </c>
      <c r="F117" s="12">
        <f t="shared" si="19"/>
        <v>36425.49</v>
      </c>
      <c r="G117" s="12">
        <v>347.81</v>
      </c>
      <c r="H117" s="12"/>
      <c r="I117" s="12"/>
      <c r="J117" s="12"/>
      <c r="K117" s="12">
        <f t="shared" si="20"/>
        <v>2635.78</v>
      </c>
      <c r="L117" s="12">
        <f t="shared" si="21"/>
        <v>36077.68</v>
      </c>
    </row>
    <row r="118" spans="1:12" x14ac:dyDescent="0.25">
      <c r="A118" s="26" t="s">
        <v>157</v>
      </c>
      <c r="B118" s="27" t="s">
        <v>137</v>
      </c>
      <c r="C118" s="12">
        <v>70974.679999999993</v>
      </c>
      <c r="D118" s="12">
        <v>2157.63</v>
      </c>
      <c r="E118" s="12">
        <v>2036.97</v>
      </c>
      <c r="F118" s="12">
        <f t="shared" si="19"/>
        <v>66780.079999999987</v>
      </c>
      <c r="G118" s="12">
        <v>5681.98</v>
      </c>
      <c r="H118" s="12"/>
      <c r="I118" s="12"/>
      <c r="J118" s="12"/>
      <c r="K118" s="12">
        <f t="shared" si="20"/>
        <v>9876.58</v>
      </c>
      <c r="L118" s="12">
        <f t="shared" si="21"/>
        <v>61098.099999999991</v>
      </c>
    </row>
    <row r="119" spans="1:12" x14ac:dyDescent="0.25">
      <c r="A119" s="22" t="s">
        <v>97</v>
      </c>
      <c r="B119" s="23"/>
      <c r="C119" s="15">
        <f>SUM(C109:C118)</f>
        <v>477466.0400000001</v>
      </c>
      <c r="D119" s="15">
        <f>SUM(D109:D118)</f>
        <v>13391.77</v>
      </c>
      <c r="E119" s="15">
        <f>SUM(E109:E118)</f>
        <v>13703.3</v>
      </c>
      <c r="F119" s="15">
        <f>SUM(F109:F118)</f>
        <v>450370.96999999986</v>
      </c>
      <c r="G119" s="15">
        <f>SUM(G109:G118)</f>
        <v>28347.410000000007</v>
      </c>
      <c r="H119" s="15"/>
      <c r="I119" s="15">
        <f>SUM(I115:I118)</f>
        <v>0</v>
      </c>
      <c r="J119" s="15">
        <f>SUM(J109:J118)</f>
        <v>0</v>
      </c>
      <c r="K119" s="15">
        <f>SUM(K109:K118)</f>
        <v>55442.48</v>
      </c>
      <c r="L119" s="15">
        <f>SUM(L109:L118)</f>
        <v>422023.55999999988</v>
      </c>
    </row>
    <row r="120" spans="1:12" x14ac:dyDescent="0.25">
      <c r="A120" s="22" t="s">
        <v>158</v>
      </c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x14ac:dyDescent="0.25">
      <c r="A121" s="10" t="s">
        <v>159</v>
      </c>
      <c r="B121" s="11" t="s">
        <v>160</v>
      </c>
      <c r="C121" s="12">
        <v>193567.30625424607</v>
      </c>
      <c r="D121" s="12">
        <v>2995.92</v>
      </c>
      <c r="E121" s="12">
        <v>5555.38</v>
      </c>
      <c r="F121" s="12">
        <f t="shared" ref="F121:F128" si="22">SUM(C121-D121-E121-J121)</f>
        <v>184085.24625424604</v>
      </c>
      <c r="G121" s="12">
        <v>34798.58</v>
      </c>
      <c r="H121" s="12"/>
      <c r="I121" s="12"/>
      <c r="J121" s="12">
        <v>930.76</v>
      </c>
      <c r="K121" s="12">
        <f t="shared" ref="K121:K128" si="23">SUM(D121+E121+G121+J121)</f>
        <v>44280.640000000007</v>
      </c>
      <c r="L121" s="12">
        <f t="shared" ref="L121:L128" si="24">SUM(C121-K121)</f>
        <v>149286.66625424605</v>
      </c>
    </row>
    <row r="122" spans="1:12" x14ac:dyDescent="0.25">
      <c r="A122" s="16" t="s">
        <v>161</v>
      </c>
      <c r="B122" s="11" t="s">
        <v>58</v>
      </c>
      <c r="C122" s="12">
        <v>116140.39</v>
      </c>
      <c r="D122" s="12">
        <v>2995.92</v>
      </c>
      <c r="E122" s="12">
        <v>3333.23</v>
      </c>
      <c r="F122" s="12">
        <f t="shared" si="22"/>
        <v>109811.24</v>
      </c>
      <c r="G122" s="12">
        <v>16226.08</v>
      </c>
      <c r="H122" s="12">
        <v>0</v>
      </c>
      <c r="I122" s="12"/>
      <c r="J122" s="12"/>
      <c r="K122" s="12">
        <f t="shared" si="23"/>
        <v>22555.23</v>
      </c>
      <c r="L122" s="12">
        <f t="shared" si="24"/>
        <v>93585.16</v>
      </c>
    </row>
    <row r="123" spans="1:12" x14ac:dyDescent="0.25">
      <c r="A123" s="16" t="s">
        <v>162</v>
      </c>
      <c r="B123" s="11" t="s">
        <v>58</v>
      </c>
      <c r="C123" s="12">
        <v>116140.39</v>
      </c>
      <c r="D123" s="12">
        <v>2995.92</v>
      </c>
      <c r="E123" s="12">
        <v>3333.23</v>
      </c>
      <c r="F123" s="12">
        <f t="shared" si="22"/>
        <v>109811.24</v>
      </c>
      <c r="G123" s="12">
        <v>16226.08</v>
      </c>
      <c r="H123" s="12">
        <v>0</v>
      </c>
      <c r="I123" s="12"/>
      <c r="J123" s="12"/>
      <c r="K123" s="12">
        <f t="shared" si="23"/>
        <v>22555.23</v>
      </c>
      <c r="L123" s="12">
        <f t="shared" si="24"/>
        <v>93585.16</v>
      </c>
    </row>
    <row r="124" spans="1:12" x14ac:dyDescent="0.25">
      <c r="A124" s="16" t="s">
        <v>163</v>
      </c>
      <c r="B124" s="11" t="s">
        <v>58</v>
      </c>
      <c r="C124" s="12">
        <v>116140.39</v>
      </c>
      <c r="D124" s="12">
        <v>2995.92</v>
      </c>
      <c r="E124" s="12">
        <v>3333.23</v>
      </c>
      <c r="F124" s="12">
        <f t="shared" si="22"/>
        <v>109811.24</v>
      </c>
      <c r="G124" s="12">
        <v>16226.08</v>
      </c>
      <c r="H124" s="12"/>
      <c r="I124" s="12"/>
      <c r="J124" s="12"/>
      <c r="K124" s="12">
        <f t="shared" si="23"/>
        <v>22555.23</v>
      </c>
      <c r="L124" s="12">
        <f t="shared" si="24"/>
        <v>93585.16</v>
      </c>
    </row>
    <row r="125" spans="1:12" x14ac:dyDescent="0.25">
      <c r="A125" s="18" t="s">
        <v>164</v>
      </c>
      <c r="B125" s="11" t="s">
        <v>58</v>
      </c>
      <c r="C125" s="12">
        <v>116140.39</v>
      </c>
      <c r="D125" s="12">
        <v>2995.92</v>
      </c>
      <c r="E125" s="12">
        <v>3333.23</v>
      </c>
      <c r="F125" s="12">
        <f t="shared" si="22"/>
        <v>109811.24</v>
      </c>
      <c r="G125" s="12">
        <v>16226.08</v>
      </c>
      <c r="H125" s="12"/>
      <c r="I125" s="12"/>
      <c r="J125" s="12"/>
      <c r="K125" s="12">
        <f t="shared" si="23"/>
        <v>22555.23</v>
      </c>
      <c r="L125" s="12">
        <f t="shared" si="24"/>
        <v>93585.16</v>
      </c>
    </row>
    <row r="126" spans="1:12" x14ac:dyDescent="0.25">
      <c r="A126" s="10" t="s">
        <v>165</v>
      </c>
      <c r="B126" s="11" t="s">
        <v>58</v>
      </c>
      <c r="C126" s="12">
        <v>96783.652844900003</v>
      </c>
      <c r="D126" s="12">
        <v>2942.22</v>
      </c>
      <c r="E126" s="12">
        <v>2777.69</v>
      </c>
      <c r="F126" s="12">
        <f t="shared" si="22"/>
        <v>91063.7428449</v>
      </c>
      <c r="G126" s="12">
        <v>11539.21</v>
      </c>
      <c r="H126" s="12"/>
      <c r="I126" s="12"/>
      <c r="J126" s="12">
        <v>0</v>
      </c>
      <c r="K126" s="12">
        <f t="shared" si="23"/>
        <v>17259.12</v>
      </c>
      <c r="L126" s="12">
        <f t="shared" si="24"/>
        <v>79524.532844900008</v>
      </c>
    </row>
    <row r="127" spans="1:12" x14ac:dyDescent="0.25">
      <c r="A127" s="10" t="s">
        <v>166</v>
      </c>
      <c r="B127" s="11" t="s">
        <v>167</v>
      </c>
      <c r="C127" s="12">
        <v>70974.679999999993</v>
      </c>
      <c r="D127" s="12">
        <v>2157.63</v>
      </c>
      <c r="E127" s="12">
        <v>2036.97</v>
      </c>
      <c r="F127" s="12">
        <f t="shared" si="22"/>
        <v>66780.079999999987</v>
      </c>
      <c r="G127" s="12">
        <v>5682</v>
      </c>
      <c r="H127" s="12"/>
      <c r="I127" s="12"/>
      <c r="J127" s="12"/>
      <c r="K127" s="12">
        <f t="shared" si="23"/>
        <v>9876.6</v>
      </c>
      <c r="L127" s="12">
        <f t="shared" si="24"/>
        <v>61098.079999999994</v>
      </c>
    </row>
    <row r="128" spans="1:12" x14ac:dyDescent="0.25">
      <c r="A128" s="10" t="s">
        <v>168</v>
      </c>
      <c r="B128" s="11" t="s">
        <v>42</v>
      </c>
      <c r="C128" s="12">
        <v>58070.191876273821</v>
      </c>
      <c r="D128" s="12">
        <v>1765.33</v>
      </c>
      <c r="E128" s="12">
        <v>1666.61</v>
      </c>
      <c r="F128" s="12">
        <f t="shared" si="22"/>
        <v>54638.251876273818</v>
      </c>
      <c r="G128" s="12">
        <v>3253.63</v>
      </c>
      <c r="H128" s="12"/>
      <c r="I128" s="12"/>
      <c r="J128" s="12"/>
      <c r="K128" s="12">
        <f t="shared" si="23"/>
        <v>6685.57</v>
      </c>
      <c r="L128" s="12">
        <f t="shared" si="24"/>
        <v>51384.621876273821</v>
      </c>
    </row>
    <row r="129" spans="1:12" x14ac:dyDescent="0.25">
      <c r="A129" s="22" t="s">
        <v>169</v>
      </c>
      <c r="B129" s="23"/>
      <c r="C129" s="15">
        <f>SUM(C121:C128)</f>
        <v>883957.3909754199</v>
      </c>
      <c r="D129" s="15">
        <f>SUM(D121:D128)</f>
        <v>21844.78</v>
      </c>
      <c r="E129" s="15">
        <f>SUM(E121:E128)</f>
        <v>25369.57</v>
      </c>
      <c r="F129" s="15">
        <f>SUM(F121:F128)</f>
        <v>835812.2809754198</v>
      </c>
      <c r="G129" s="15">
        <f>SUM(G121:G128)</f>
        <v>120177.74000000002</v>
      </c>
      <c r="H129" s="15">
        <f t="shared" ref="H129:J129" si="25">SUM(H121:H127)</f>
        <v>0</v>
      </c>
      <c r="I129" s="15">
        <f t="shared" si="25"/>
        <v>0</v>
      </c>
      <c r="J129" s="15">
        <f t="shared" si="25"/>
        <v>930.76</v>
      </c>
      <c r="K129" s="15">
        <f>SUM(K121:K128)</f>
        <v>168322.85</v>
      </c>
      <c r="L129" s="15">
        <f>SUM(L121:L128)</f>
        <v>715634.54097541992</v>
      </c>
    </row>
    <row r="130" spans="1:12" x14ac:dyDescent="0.25">
      <c r="A130" s="22" t="s">
        <v>170</v>
      </c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x14ac:dyDescent="0.25">
      <c r="A131" s="16" t="s">
        <v>171</v>
      </c>
      <c r="B131" s="17" t="s">
        <v>172</v>
      </c>
      <c r="C131" s="12">
        <v>193567.30625424607</v>
      </c>
      <c r="D131" s="12">
        <v>2995.92</v>
      </c>
      <c r="E131" s="12">
        <v>5555.38</v>
      </c>
      <c r="F131" s="12">
        <f t="shared" ref="F131:F194" si="26">SUM(C131-D131-E131-J131)</f>
        <v>184085.24625424604</v>
      </c>
      <c r="G131" s="31">
        <v>34798.58</v>
      </c>
      <c r="H131" s="31"/>
      <c r="I131" s="12"/>
      <c r="J131" s="12">
        <v>930.76</v>
      </c>
      <c r="K131" s="12">
        <f t="shared" ref="K131:K194" si="27">SUM(D131+E131+G131+J131)</f>
        <v>44280.640000000007</v>
      </c>
      <c r="L131" s="12">
        <f t="shared" ref="L131:L194" si="28">SUM(C131-K131)</f>
        <v>149286.66625424605</v>
      </c>
    </row>
    <row r="132" spans="1:12" x14ac:dyDescent="0.25">
      <c r="A132" s="10" t="s">
        <v>173</v>
      </c>
      <c r="B132" s="11" t="s">
        <v>174</v>
      </c>
      <c r="C132" s="12">
        <v>135497.12</v>
      </c>
      <c r="D132" s="31">
        <v>2995.92</v>
      </c>
      <c r="E132" s="31">
        <v>3888.77</v>
      </c>
      <c r="F132" s="12">
        <f t="shared" si="26"/>
        <v>127681.66999999998</v>
      </c>
      <c r="G132" s="12">
        <v>20697.689999999999</v>
      </c>
      <c r="H132" s="12"/>
      <c r="I132" s="12"/>
      <c r="J132" s="12">
        <v>930.76</v>
      </c>
      <c r="K132" s="12">
        <f t="shared" si="27"/>
        <v>28513.139999999996</v>
      </c>
      <c r="L132" s="12">
        <f t="shared" si="28"/>
        <v>106983.98</v>
      </c>
    </row>
    <row r="133" spans="1:12" x14ac:dyDescent="0.25">
      <c r="A133" s="10" t="s">
        <v>175</v>
      </c>
      <c r="B133" s="11" t="s">
        <v>42</v>
      </c>
      <c r="C133" s="12">
        <v>58070.191876273821</v>
      </c>
      <c r="D133" s="12">
        <v>1765.33</v>
      </c>
      <c r="E133" s="12">
        <v>1666.61</v>
      </c>
      <c r="F133" s="12">
        <f t="shared" si="26"/>
        <v>54638.251876273818</v>
      </c>
      <c r="G133" s="12">
        <v>3253.63</v>
      </c>
      <c r="H133" s="12"/>
      <c r="I133" s="12"/>
      <c r="J133" s="12"/>
      <c r="K133" s="12">
        <f t="shared" si="27"/>
        <v>6685.57</v>
      </c>
      <c r="L133" s="12">
        <f t="shared" si="28"/>
        <v>51384.621876273821</v>
      </c>
    </row>
    <row r="134" spans="1:12" x14ac:dyDescent="0.25">
      <c r="A134" s="10" t="s">
        <v>176</v>
      </c>
      <c r="B134" s="11" t="s">
        <v>177</v>
      </c>
      <c r="C134" s="12">
        <v>70974.678959890211</v>
      </c>
      <c r="D134" s="12">
        <v>2157.63</v>
      </c>
      <c r="E134" s="12">
        <v>2036.97</v>
      </c>
      <c r="F134" s="12">
        <f t="shared" si="26"/>
        <v>66780.078959890205</v>
      </c>
      <c r="G134" s="12">
        <v>5682</v>
      </c>
      <c r="H134" s="12"/>
      <c r="I134" s="12"/>
      <c r="J134" s="12"/>
      <c r="K134" s="12">
        <f t="shared" si="27"/>
        <v>9876.6</v>
      </c>
      <c r="L134" s="12">
        <f t="shared" si="28"/>
        <v>61098.078959890212</v>
      </c>
    </row>
    <row r="135" spans="1:12" x14ac:dyDescent="0.25">
      <c r="A135" s="10" t="s">
        <v>178</v>
      </c>
      <c r="B135" s="11" t="s">
        <v>167</v>
      </c>
      <c r="C135" s="12">
        <v>70974.678959890211</v>
      </c>
      <c r="D135" s="12">
        <v>2157.63</v>
      </c>
      <c r="E135" s="12">
        <v>2036.97</v>
      </c>
      <c r="F135" s="12">
        <f t="shared" si="26"/>
        <v>65849.31895989021</v>
      </c>
      <c r="G135" s="12">
        <v>5499.05</v>
      </c>
      <c r="H135" s="12"/>
      <c r="I135" s="12"/>
      <c r="J135" s="12">
        <v>930.76</v>
      </c>
      <c r="K135" s="12">
        <f t="shared" si="27"/>
        <v>10624.410000000002</v>
      </c>
      <c r="L135" s="12">
        <f t="shared" si="28"/>
        <v>60350.268959890207</v>
      </c>
    </row>
    <row r="136" spans="1:12" x14ac:dyDescent="0.25">
      <c r="A136" s="10" t="s">
        <v>179</v>
      </c>
      <c r="B136" s="11" t="s">
        <v>167</v>
      </c>
      <c r="C136" s="12">
        <v>70974.678959890211</v>
      </c>
      <c r="D136" s="12">
        <v>2157.63</v>
      </c>
      <c r="E136" s="12">
        <v>2036.97</v>
      </c>
      <c r="F136" s="12">
        <f t="shared" si="26"/>
        <v>65849.31895989021</v>
      </c>
      <c r="G136" s="12">
        <v>5499.05</v>
      </c>
      <c r="H136" s="12"/>
      <c r="I136" s="12"/>
      <c r="J136" s="12">
        <v>930.76</v>
      </c>
      <c r="K136" s="12">
        <f t="shared" si="27"/>
        <v>10624.410000000002</v>
      </c>
      <c r="L136" s="12">
        <f t="shared" si="28"/>
        <v>60350.268959890207</v>
      </c>
    </row>
    <row r="137" spans="1:12" x14ac:dyDescent="0.25">
      <c r="A137" s="10" t="s">
        <v>180</v>
      </c>
      <c r="B137" s="11" t="s">
        <v>177</v>
      </c>
      <c r="C137" s="12">
        <v>70974.678959890211</v>
      </c>
      <c r="D137" s="12">
        <v>2157.63</v>
      </c>
      <c r="E137" s="12">
        <v>2036.97</v>
      </c>
      <c r="F137" s="12">
        <f t="shared" si="26"/>
        <v>64918.558959890208</v>
      </c>
      <c r="G137" s="12">
        <v>5316.1</v>
      </c>
      <c r="H137" s="12"/>
      <c r="I137" s="12"/>
      <c r="J137" s="12">
        <v>1861.52</v>
      </c>
      <c r="K137" s="12">
        <f t="shared" si="27"/>
        <v>11372.220000000001</v>
      </c>
      <c r="L137" s="12">
        <f t="shared" si="28"/>
        <v>59602.458959890209</v>
      </c>
    </row>
    <row r="138" spans="1:12" x14ac:dyDescent="0.25">
      <c r="A138" s="10" t="s">
        <v>181</v>
      </c>
      <c r="B138" s="11" t="s">
        <v>177</v>
      </c>
      <c r="C138" s="12">
        <v>70974.678959890211</v>
      </c>
      <c r="D138" s="12">
        <v>2157.63</v>
      </c>
      <c r="E138" s="12">
        <v>2036.97</v>
      </c>
      <c r="F138" s="12">
        <f t="shared" si="26"/>
        <v>66780.078959890205</v>
      </c>
      <c r="G138" s="12">
        <v>5682</v>
      </c>
      <c r="H138" s="12"/>
      <c r="I138" s="12"/>
      <c r="J138" s="12"/>
      <c r="K138" s="12">
        <f t="shared" si="27"/>
        <v>9876.6</v>
      </c>
      <c r="L138" s="12">
        <f t="shared" si="28"/>
        <v>61098.078959890212</v>
      </c>
    </row>
    <row r="139" spans="1:12" x14ac:dyDescent="0.25">
      <c r="A139" s="10" t="s">
        <v>182</v>
      </c>
      <c r="B139" s="11" t="s">
        <v>177</v>
      </c>
      <c r="C139" s="12">
        <v>70974.678959890211</v>
      </c>
      <c r="D139" s="12">
        <v>2157.63</v>
      </c>
      <c r="E139" s="12">
        <v>2036.97</v>
      </c>
      <c r="F139" s="12">
        <f t="shared" si="26"/>
        <v>64918.558959890208</v>
      </c>
      <c r="G139" s="12">
        <v>5316.1</v>
      </c>
      <c r="H139" s="12"/>
      <c r="I139" s="12"/>
      <c r="J139" s="12">
        <v>1861.52</v>
      </c>
      <c r="K139" s="12">
        <f t="shared" si="27"/>
        <v>11372.220000000001</v>
      </c>
      <c r="L139" s="12">
        <f t="shared" si="28"/>
        <v>59602.458959890209</v>
      </c>
    </row>
    <row r="140" spans="1:12" x14ac:dyDescent="0.25">
      <c r="A140" s="10" t="s">
        <v>183</v>
      </c>
      <c r="B140" s="11" t="s">
        <v>177</v>
      </c>
      <c r="C140" s="12">
        <v>70974.678959890211</v>
      </c>
      <c r="D140" s="12">
        <v>2157.63</v>
      </c>
      <c r="E140" s="12">
        <v>2036.97</v>
      </c>
      <c r="F140" s="12">
        <f t="shared" si="26"/>
        <v>66780.078959890205</v>
      </c>
      <c r="G140" s="12">
        <v>5682</v>
      </c>
      <c r="H140" s="12"/>
      <c r="I140" s="12"/>
      <c r="J140" s="12"/>
      <c r="K140" s="12">
        <f t="shared" si="27"/>
        <v>9876.6</v>
      </c>
      <c r="L140" s="12">
        <f t="shared" si="28"/>
        <v>61098.078959890212</v>
      </c>
    </row>
    <row r="141" spans="1:12" x14ac:dyDescent="0.25">
      <c r="A141" s="10" t="s">
        <v>184</v>
      </c>
      <c r="B141" s="11" t="s">
        <v>167</v>
      </c>
      <c r="C141" s="12">
        <v>70974.678959890211</v>
      </c>
      <c r="D141" s="12">
        <v>2157.63</v>
      </c>
      <c r="E141" s="12">
        <v>2036.97</v>
      </c>
      <c r="F141" s="12">
        <f t="shared" si="26"/>
        <v>66780.078959890205</v>
      </c>
      <c r="G141" s="12">
        <v>5682</v>
      </c>
      <c r="H141" s="12"/>
      <c r="I141" s="12"/>
      <c r="J141" s="12"/>
      <c r="K141" s="12">
        <f t="shared" si="27"/>
        <v>9876.6</v>
      </c>
      <c r="L141" s="12">
        <f t="shared" si="28"/>
        <v>61098.078959890212</v>
      </c>
    </row>
    <row r="142" spans="1:12" x14ac:dyDescent="0.25">
      <c r="A142" s="10" t="s">
        <v>185</v>
      </c>
      <c r="B142" s="11" t="s">
        <v>177</v>
      </c>
      <c r="C142" s="12">
        <v>70974.678959890211</v>
      </c>
      <c r="D142" s="12">
        <v>2157.63</v>
      </c>
      <c r="E142" s="12">
        <v>2036.97</v>
      </c>
      <c r="F142" s="12">
        <f t="shared" si="26"/>
        <v>66780.078959890205</v>
      </c>
      <c r="G142" s="12">
        <v>5682</v>
      </c>
      <c r="H142" s="12"/>
      <c r="I142" s="12"/>
      <c r="J142" s="12"/>
      <c r="K142" s="12">
        <f t="shared" si="27"/>
        <v>9876.6</v>
      </c>
      <c r="L142" s="12">
        <f t="shared" si="28"/>
        <v>61098.078959890212</v>
      </c>
    </row>
    <row r="143" spans="1:12" x14ac:dyDescent="0.25">
      <c r="A143" s="10" t="s">
        <v>186</v>
      </c>
      <c r="B143" s="11" t="s">
        <v>177</v>
      </c>
      <c r="C143" s="12">
        <v>70974.678959890211</v>
      </c>
      <c r="D143" s="12">
        <v>2157.63</v>
      </c>
      <c r="E143" s="12">
        <v>2036.97</v>
      </c>
      <c r="F143" s="12">
        <f t="shared" si="26"/>
        <v>66780.078959890205</v>
      </c>
      <c r="G143" s="12">
        <v>5682</v>
      </c>
      <c r="H143" s="12"/>
      <c r="I143" s="12"/>
      <c r="J143" s="12"/>
      <c r="K143" s="12">
        <f t="shared" si="27"/>
        <v>9876.6</v>
      </c>
      <c r="L143" s="12">
        <f t="shared" si="28"/>
        <v>61098.078959890212</v>
      </c>
    </row>
    <row r="144" spans="1:12" x14ac:dyDescent="0.25">
      <c r="A144" s="10" t="s">
        <v>187</v>
      </c>
      <c r="B144" s="11" t="s">
        <v>167</v>
      </c>
      <c r="C144" s="12">
        <v>70974.678959890211</v>
      </c>
      <c r="D144" s="12">
        <v>2157.63</v>
      </c>
      <c r="E144" s="12">
        <v>2036.97</v>
      </c>
      <c r="F144" s="12">
        <f t="shared" si="26"/>
        <v>66780.078959890205</v>
      </c>
      <c r="G144" s="12">
        <v>5682</v>
      </c>
      <c r="H144" s="12"/>
      <c r="I144" s="12"/>
      <c r="J144" s="12"/>
      <c r="K144" s="12">
        <f t="shared" si="27"/>
        <v>9876.6</v>
      </c>
      <c r="L144" s="12">
        <f t="shared" si="28"/>
        <v>61098.078959890212</v>
      </c>
    </row>
    <row r="145" spans="1:12" x14ac:dyDescent="0.25">
      <c r="A145" s="10" t="s">
        <v>188</v>
      </c>
      <c r="B145" s="11" t="s">
        <v>167</v>
      </c>
      <c r="C145" s="12">
        <v>70974.678959890211</v>
      </c>
      <c r="D145" s="12">
        <v>2157.63</v>
      </c>
      <c r="E145" s="12">
        <v>2036.97</v>
      </c>
      <c r="F145" s="12">
        <f t="shared" si="26"/>
        <v>64918.558959890208</v>
      </c>
      <c r="G145" s="12">
        <v>5316.1</v>
      </c>
      <c r="H145" s="12"/>
      <c r="I145" s="12"/>
      <c r="J145" s="12">
        <v>1861.52</v>
      </c>
      <c r="K145" s="12">
        <f t="shared" si="27"/>
        <v>11372.220000000001</v>
      </c>
      <c r="L145" s="12">
        <f t="shared" si="28"/>
        <v>59602.458959890209</v>
      </c>
    </row>
    <row r="146" spans="1:12" x14ac:dyDescent="0.25">
      <c r="A146" s="10" t="s">
        <v>189</v>
      </c>
      <c r="B146" s="11" t="s">
        <v>167</v>
      </c>
      <c r="C146" s="12">
        <v>70974.678959890211</v>
      </c>
      <c r="D146" s="12">
        <v>2157.63</v>
      </c>
      <c r="E146" s="12">
        <v>2036.97</v>
      </c>
      <c r="F146" s="12">
        <f t="shared" si="26"/>
        <v>65849.31895989021</v>
      </c>
      <c r="G146" s="12">
        <v>5499.05</v>
      </c>
      <c r="H146" s="12"/>
      <c r="I146" s="12"/>
      <c r="J146" s="12">
        <v>930.76</v>
      </c>
      <c r="K146" s="12">
        <f t="shared" si="27"/>
        <v>10624.410000000002</v>
      </c>
      <c r="L146" s="12">
        <f t="shared" si="28"/>
        <v>60350.268959890207</v>
      </c>
    </row>
    <row r="147" spans="1:12" x14ac:dyDescent="0.25">
      <c r="A147" s="10" t="s">
        <v>190</v>
      </c>
      <c r="B147" s="11" t="s">
        <v>167</v>
      </c>
      <c r="C147" s="12">
        <v>70974.678959890211</v>
      </c>
      <c r="D147" s="12">
        <v>2157.63</v>
      </c>
      <c r="E147" s="12">
        <v>2036.97</v>
      </c>
      <c r="F147" s="12">
        <f t="shared" si="26"/>
        <v>66780.078959890205</v>
      </c>
      <c r="G147" s="12">
        <v>5682</v>
      </c>
      <c r="H147" s="12"/>
      <c r="I147" s="12"/>
      <c r="J147" s="12"/>
      <c r="K147" s="12">
        <f t="shared" si="27"/>
        <v>9876.6</v>
      </c>
      <c r="L147" s="12">
        <f t="shared" si="28"/>
        <v>61098.078959890212</v>
      </c>
    </row>
    <row r="148" spans="1:12" x14ac:dyDescent="0.25">
      <c r="A148" s="10" t="s">
        <v>191</v>
      </c>
      <c r="B148" s="11" t="s">
        <v>167</v>
      </c>
      <c r="C148" s="12">
        <v>70974.678959890211</v>
      </c>
      <c r="D148" s="12">
        <v>2157.63</v>
      </c>
      <c r="E148" s="12">
        <v>2036.97</v>
      </c>
      <c r="F148" s="12">
        <f t="shared" si="26"/>
        <v>66780.078959890205</v>
      </c>
      <c r="G148" s="12">
        <v>5682</v>
      </c>
      <c r="H148" s="12"/>
      <c r="I148" s="12"/>
      <c r="J148" s="12"/>
      <c r="K148" s="12">
        <f t="shared" si="27"/>
        <v>9876.6</v>
      </c>
      <c r="L148" s="12">
        <f t="shared" si="28"/>
        <v>61098.078959890212</v>
      </c>
    </row>
    <row r="149" spans="1:12" x14ac:dyDescent="0.25">
      <c r="A149" s="10" t="s">
        <v>192</v>
      </c>
      <c r="B149" s="11" t="s">
        <v>193</v>
      </c>
      <c r="C149" s="12">
        <v>70974.678959890211</v>
      </c>
      <c r="D149" s="12">
        <v>2157.63</v>
      </c>
      <c r="E149" s="12">
        <v>2036.97</v>
      </c>
      <c r="F149" s="12">
        <f t="shared" si="26"/>
        <v>66780.078959890205</v>
      </c>
      <c r="G149" s="12">
        <v>5682</v>
      </c>
      <c r="H149" s="12"/>
      <c r="I149" s="12"/>
      <c r="J149" s="12"/>
      <c r="K149" s="12">
        <f t="shared" si="27"/>
        <v>9876.6</v>
      </c>
      <c r="L149" s="12">
        <f t="shared" si="28"/>
        <v>61098.078959890212</v>
      </c>
    </row>
    <row r="150" spans="1:12" x14ac:dyDescent="0.25">
      <c r="A150" s="16" t="s">
        <v>194</v>
      </c>
      <c r="B150" s="11" t="s">
        <v>167</v>
      </c>
      <c r="C150" s="12">
        <v>70974.675614499996</v>
      </c>
      <c r="D150" s="12">
        <v>2157.63</v>
      </c>
      <c r="E150" s="12">
        <v>2036.97</v>
      </c>
      <c r="F150" s="12">
        <f t="shared" si="26"/>
        <v>66780.07561449999</v>
      </c>
      <c r="G150" s="12">
        <v>5682</v>
      </c>
      <c r="H150" s="12"/>
      <c r="I150" s="12"/>
      <c r="J150" s="12"/>
      <c r="K150" s="12">
        <f t="shared" si="27"/>
        <v>9876.6</v>
      </c>
      <c r="L150" s="12">
        <f t="shared" si="28"/>
        <v>61098.075614499998</v>
      </c>
    </row>
    <row r="151" spans="1:12" x14ac:dyDescent="0.25">
      <c r="A151" s="16" t="s">
        <v>195</v>
      </c>
      <c r="B151" s="11" t="s">
        <v>177</v>
      </c>
      <c r="C151" s="12">
        <v>70974.675614499996</v>
      </c>
      <c r="D151" s="12">
        <v>2157.63</v>
      </c>
      <c r="E151" s="12">
        <v>2036.97</v>
      </c>
      <c r="F151" s="12">
        <f t="shared" si="26"/>
        <v>66780.07561449999</v>
      </c>
      <c r="G151" s="12">
        <v>5682</v>
      </c>
      <c r="H151" s="12">
        <v>0</v>
      </c>
      <c r="I151" s="12"/>
      <c r="J151" s="12"/>
      <c r="K151" s="12">
        <f t="shared" si="27"/>
        <v>9876.6</v>
      </c>
      <c r="L151" s="12">
        <f t="shared" si="28"/>
        <v>61098.075614499998</v>
      </c>
    </row>
    <row r="152" spans="1:12" x14ac:dyDescent="0.25">
      <c r="A152" s="10" t="s">
        <v>196</v>
      </c>
      <c r="B152" s="11" t="s">
        <v>167</v>
      </c>
      <c r="C152" s="12">
        <v>70974.675614499996</v>
      </c>
      <c r="D152" s="12">
        <v>2157.63</v>
      </c>
      <c r="E152" s="12">
        <v>2036.97</v>
      </c>
      <c r="F152" s="12">
        <f t="shared" si="26"/>
        <v>66780.07561449999</v>
      </c>
      <c r="G152" s="12">
        <v>5682</v>
      </c>
      <c r="H152" s="12"/>
      <c r="I152" s="12"/>
      <c r="J152" s="12"/>
      <c r="K152" s="12">
        <f t="shared" si="27"/>
        <v>9876.6</v>
      </c>
      <c r="L152" s="12">
        <f t="shared" si="28"/>
        <v>61098.075614499998</v>
      </c>
    </row>
    <row r="153" spans="1:12" x14ac:dyDescent="0.25">
      <c r="A153" s="10" t="s">
        <v>197</v>
      </c>
      <c r="B153" s="11" t="s">
        <v>177</v>
      </c>
      <c r="C153" s="12">
        <v>70974.675614499996</v>
      </c>
      <c r="D153" s="12">
        <v>2157.63</v>
      </c>
      <c r="E153" s="12">
        <v>2036.97</v>
      </c>
      <c r="F153" s="12">
        <f t="shared" si="26"/>
        <v>66780.07561449999</v>
      </c>
      <c r="G153" s="12">
        <v>5682</v>
      </c>
      <c r="H153" s="12"/>
      <c r="I153" s="12"/>
      <c r="J153" s="12"/>
      <c r="K153" s="12">
        <f t="shared" si="27"/>
        <v>9876.6</v>
      </c>
      <c r="L153" s="12">
        <f t="shared" si="28"/>
        <v>61098.075614499998</v>
      </c>
    </row>
    <row r="154" spans="1:12" x14ac:dyDescent="0.25">
      <c r="A154" s="10" t="s">
        <v>198</v>
      </c>
      <c r="B154" s="11" t="s">
        <v>177</v>
      </c>
      <c r="C154" s="12">
        <v>70974.675614499996</v>
      </c>
      <c r="D154" s="12">
        <v>2157.63</v>
      </c>
      <c r="E154" s="12">
        <v>2036.97</v>
      </c>
      <c r="F154" s="12">
        <f t="shared" si="26"/>
        <v>66780.07561449999</v>
      </c>
      <c r="G154" s="12">
        <v>5682</v>
      </c>
      <c r="H154" s="12"/>
      <c r="I154" s="12"/>
      <c r="J154" s="12"/>
      <c r="K154" s="12">
        <f t="shared" si="27"/>
        <v>9876.6</v>
      </c>
      <c r="L154" s="12">
        <f t="shared" si="28"/>
        <v>61098.075614499998</v>
      </c>
    </row>
    <row r="155" spans="1:12" x14ac:dyDescent="0.25">
      <c r="A155" s="10" t="s">
        <v>199</v>
      </c>
      <c r="B155" s="11" t="s">
        <v>167</v>
      </c>
      <c r="C155" s="12">
        <v>70974.675614499996</v>
      </c>
      <c r="D155" s="12">
        <v>2157.63</v>
      </c>
      <c r="E155" s="12">
        <v>2036.97</v>
      </c>
      <c r="F155" s="12">
        <f t="shared" si="26"/>
        <v>66780.07561449999</v>
      </c>
      <c r="G155" s="12">
        <v>5682</v>
      </c>
      <c r="H155" s="12"/>
      <c r="I155" s="12"/>
      <c r="J155" s="12"/>
      <c r="K155" s="12">
        <f t="shared" si="27"/>
        <v>9876.6</v>
      </c>
      <c r="L155" s="12">
        <f t="shared" si="28"/>
        <v>61098.075614499998</v>
      </c>
    </row>
    <row r="156" spans="1:12" x14ac:dyDescent="0.25">
      <c r="A156" s="10" t="s">
        <v>200</v>
      </c>
      <c r="B156" s="11" t="s">
        <v>167</v>
      </c>
      <c r="C156" s="12">
        <v>70974.675614499996</v>
      </c>
      <c r="D156" s="12">
        <v>2157.63</v>
      </c>
      <c r="E156" s="12">
        <v>2036.97</v>
      </c>
      <c r="F156" s="12">
        <f t="shared" si="26"/>
        <v>66780.07561449999</v>
      </c>
      <c r="G156" s="12">
        <v>5682</v>
      </c>
      <c r="H156" s="12"/>
      <c r="I156" s="12"/>
      <c r="J156" s="12"/>
      <c r="K156" s="12">
        <f t="shared" si="27"/>
        <v>9876.6</v>
      </c>
      <c r="L156" s="12">
        <f t="shared" si="28"/>
        <v>61098.075614499998</v>
      </c>
    </row>
    <row r="157" spans="1:12" x14ac:dyDescent="0.25">
      <c r="A157" s="10" t="s">
        <v>201</v>
      </c>
      <c r="B157" s="11" t="s">
        <v>167</v>
      </c>
      <c r="C157" s="12">
        <v>70974.675614499996</v>
      </c>
      <c r="D157" s="12">
        <v>2157.63</v>
      </c>
      <c r="E157" s="12">
        <v>2036.97</v>
      </c>
      <c r="F157" s="12">
        <f t="shared" si="26"/>
        <v>66780.07561449999</v>
      </c>
      <c r="G157" s="12">
        <v>5682</v>
      </c>
      <c r="H157" s="12"/>
      <c r="I157" s="12"/>
      <c r="J157" s="12"/>
      <c r="K157" s="12">
        <f t="shared" si="27"/>
        <v>9876.6</v>
      </c>
      <c r="L157" s="12">
        <f t="shared" si="28"/>
        <v>61098.075614499998</v>
      </c>
    </row>
    <row r="158" spans="1:12" x14ac:dyDescent="0.25">
      <c r="A158" s="10" t="s">
        <v>202</v>
      </c>
      <c r="B158" s="11" t="s">
        <v>167</v>
      </c>
      <c r="C158" s="12">
        <v>70974.675614499996</v>
      </c>
      <c r="D158" s="12">
        <v>2157.63</v>
      </c>
      <c r="E158" s="12">
        <v>2036.97</v>
      </c>
      <c r="F158" s="12">
        <f t="shared" si="26"/>
        <v>66780.07561449999</v>
      </c>
      <c r="G158" s="12">
        <v>5682</v>
      </c>
      <c r="H158" s="12"/>
      <c r="I158" s="12"/>
      <c r="J158" s="12"/>
      <c r="K158" s="12">
        <f t="shared" si="27"/>
        <v>9876.6</v>
      </c>
      <c r="L158" s="12">
        <f t="shared" si="28"/>
        <v>61098.075614499998</v>
      </c>
    </row>
    <row r="159" spans="1:12" x14ac:dyDescent="0.25">
      <c r="A159" s="10" t="s">
        <v>203</v>
      </c>
      <c r="B159" s="11" t="s">
        <v>167</v>
      </c>
      <c r="C159" s="12">
        <v>70974.675614499996</v>
      </c>
      <c r="D159" s="12">
        <v>2157.63</v>
      </c>
      <c r="E159" s="12">
        <v>2036.97</v>
      </c>
      <c r="F159" s="12">
        <f t="shared" si="26"/>
        <v>66780.07561449999</v>
      </c>
      <c r="G159" s="12">
        <v>5682</v>
      </c>
      <c r="H159" s="12"/>
      <c r="I159" s="12"/>
      <c r="J159" s="12"/>
      <c r="K159" s="12">
        <f t="shared" si="27"/>
        <v>9876.6</v>
      </c>
      <c r="L159" s="12">
        <f t="shared" si="28"/>
        <v>61098.075614499998</v>
      </c>
    </row>
    <row r="160" spans="1:12" x14ac:dyDescent="0.25">
      <c r="A160" s="10" t="s">
        <v>204</v>
      </c>
      <c r="B160" s="11" t="s">
        <v>177</v>
      </c>
      <c r="C160" s="12">
        <v>70974.675614499996</v>
      </c>
      <c r="D160" s="12">
        <v>2157.63</v>
      </c>
      <c r="E160" s="12">
        <v>2036.97</v>
      </c>
      <c r="F160" s="12">
        <f t="shared" si="26"/>
        <v>66780.07561449999</v>
      </c>
      <c r="G160" s="12">
        <v>5682</v>
      </c>
      <c r="H160" s="12"/>
      <c r="I160" s="12"/>
      <c r="J160" s="12"/>
      <c r="K160" s="12">
        <f t="shared" si="27"/>
        <v>9876.6</v>
      </c>
      <c r="L160" s="12">
        <f t="shared" si="28"/>
        <v>61098.075614499998</v>
      </c>
    </row>
    <row r="161" spans="1:12" x14ac:dyDescent="0.25">
      <c r="A161" s="33" t="s">
        <v>205</v>
      </c>
      <c r="B161" s="11" t="s">
        <v>177</v>
      </c>
      <c r="C161" s="12">
        <v>0</v>
      </c>
      <c r="D161" s="12">
        <v>0</v>
      </c>
      <c r="E161" s="12">
        <v>0</v>
      </c>
      <c r="F161" s="12">
        <f t="shared" si="26"/>
        <v>0</v>
      </c>
      <c r="G161" s="12">
        <v>0</v>
      </c>
      <c r="H161" s="12"/>
      <c r="I161" s="12"/>
      <c r="J161" s="12"/>
      <c r="K161" s="12">
        <f t="shared" si="27"/>
        <v>0</v>
      </c>
      <c r="L161" s="12">
        <f t="shared" si="28"/>
        <v>0</v>
      </c>
    </row>
    <row r="162" spans="1:12" x14ac:dyDescent="0.25">
      <c r="A162" s="26" t="s">
        <v>206</v>
      </c>
      <c r="B162" s="11" t="s">
        <v>167</v>
      </c>
      <c r="C162" s="12">
        <v>70974.675614499996</v>
      </c>
      <c r="D162" s="12">
        <v>2157.63</v>
      </c>
      <c r="E162" s="12">
        <v>2036.97</v>
      </c>
      <c r="F162" s="12">
        <f t="shared" si="26"/>
        <v>66780.07561449999</v>
      </c>
      <c r="G162" s="12">
        <v>5682</v>
      </c>
      <c r="H162" s="12"/>
      <c r="I162" s="12"/>
      <c r="J162" s="12"/>
      <c r="K162" s="12">
        <f t="shared" si="27"/>
        <v>9876.6</v>
      </c>
      <c r="L162" s="12">
        <f t="shared" si="28"/>
        <v>61098.075614499998</v>
      </c>
    </row>
    <row r="163" spans="1:12" x14ac:dyDescent="0.25">
      <c r="A163" s="26" t="s">
        <v>207</v>
      </c>
      <c r="B163" s="11" t="s">
        <v>167</v>
      </c>
      <c r="C163" s="12">
        <v>70974.675614499996</v>
      </c>
      <c r="D163" s="12">
        <v>2157.63</v>
      </c>
      <c r="E163" s="12">
        <v>2036.97</v>
      </c>
      <c r="F163" s="12">
        <f t="shared" si="26"/>
        <v>66780.07561449999</v>
      </c>
      <c r="G163" s="12">
        <v>5682</v>
      </c>
      <c r="H163" s="12"/>
      <c r="I163" s="12"/>
      <c r="J163" s="12"/>
      <c r="K163" s="12">
        <f t="shared" si="27"/>
        <v>9876.6</v>
      </c>
      <c r="L163" s="12">
        <f t="shared" si="28"/>
        <v>61098.075614499998</v>
      </c>
    </row>
    <row r="164" spans="1:12" x14ac:dyDescent="0.25">
      <c r="A164" s="26" t="s">
        <v>208</v>
      </c>
      <c r="B164" s="11" t="s">
        <v>167</v>
      </c>
      <c r="C164" s="12">
        <v>70974.675614499996</v>
      </c>
      <c r="D164" s="12">
        <v>2157.63</v>
      </c>
      <c r="E164" s="12">
        <v>2036.97</v>
      </c>
      <c r="F164" s="12">
        <f t="shared" si="26"/>
        <v>66780.07561449999</v>
      </c>
      <c r="G164" s="12">
        <v>5682</v>
      </c>
      <c r="H164" s="12"/>
      <c r="I164" s="12"/>
      <c r="J164" s="12"/>
      <c r="K164" s="12">
        <f t="shared" si="27"/>
        <v>9876.6</v>
      </c>
      <c r="L164" s="12">
        <f t="shared" si="28"/>
        <v>61098.075614499998</v>
      </c>
    </row>
    <row r="165" spans="1:12" x14ac:dyDescent="0.25">
      <c r="A165" s="26" t="s">
        <v>209</v>
      </c>
      <c r="B165" s="11" t="s">
        <v>167</v>
      </c>
      <c r="C165" s="12">
        <v>70974.675614499996</v>
      </c>
      <c r="D165" s="12">
        <v>2157.63</v>
      </c>
      <c r="E165" s="12">
        <v>2036.97</v>
      </c>
      <c r="F165" s="12">
        <f t="shared" si="26"/>
        <v>66780.07561449999</v>
      </c>
      <c r="G165" s="12">
        <v>5682</v>
      </c>
      <c r="H165" s="12"/>
      <c r="I165" s="12"/>
      <c r="J165" s="12"/>
      <c r="K165" s="12">
        <f t="shared" si="27"/>
        <v>9876.6</v>
      </c>
      <c r="L165" s="12">
        <f t="shared" si="28"/>
        <v>61098.075614499998</v>
      </c>
    </row>
    <row r="166" spans="1:12" x14ac:dyDescent="0.25">
      <c r="A166" s="26" t="s">
        <v>210</v>
      </c>
      <c r="B166" s="11" t="s">
        <v>167</v>
      </c>
      <c r="C166" s="12">
        <v>70974.675614499996</v>
      </c>
      <c r="D166" s="12">
        <v>2157.63</v>
      </c>
      <c r="E166" s="12">
        <v>2036.97</v>
      </c>
      <c r="F166" s="12">
        <f t="shared" si="26"/>
        <v>66780.07561449999</v>
      </c>
      <c r="G166" s="12">
        <v>5682</v>
      </c>
      <c r="H166" s="12"/>
      <c r="I166" s="12"/>
      <c r="J166" s="12"/>
      <c r="K166" s="12">
        <f t="shared" si="27"/>
        <v>9876.6</v>
      </c>
      <c r="L166" s="12">
        <f t="shared" si="28"/>
        <v>61098.075614499998</v>
      </c>
    </row>
    <row r="167" spans="1:12" x14ac:dyDescent="0.25">
      <c r="A167" s="34" t="s">
        <v>211</v>
      </c>
      <c r="B167" s="11" t="s">
        <v>167</v>
      </c>
      <c r="C167" s="12">
        <v>70974.675614499996</v>
      </c>
      <c r="D167" s="12">
        <v>2157.63</v>
      </c>
      <c r="E167" s="12">
        <v>2036.97</v>
      </c>
      <c r="F167" s="12">
        <f t="shared" si="26"/>
        <v>66780.07561449999</v>
      </c>
      <c r="G167" s="12">
        <v>5682</v>
      </c>
      <c r="H167" s="12"/>
      <c r="I167" s="12"/>
      <c r="J167" s="12"/>
      <c r="K167" s="12">
        <f t="shared" si="27"/>
        <v>9876.6</v>
      </c>
      <c r="L167" s="12">
        <f t="shared" si="28"/>
        <v>61098.075614499998</v>
      </c>
    </row>
    <row r="168" spans="1:12" x14ac:dyDescent="0.25">
      <c r="A168" s="34" t="s">
        <v>212</v>
      </c>
      <c r="B168" s="11" t="s">
        <v>177</v>
      </c>
      <c r="C168" s="12">
        <v>70974.675614499996</v>
      </c>
      <c r="D168" s="12">
        <v>2157.63</v>
      </c>
      <c r="E168" s="12">
        <v>2036.97</v>
      </c>
      <c r="F168" s="12">
        <f t="shared" si="26"/>
        <v>66780.07561449999</v>
      </c>
      <c r="G168" s="12">
        <v>5682</v>
      </c>
      <c r="H168" s="12"/>
      <c r="I168" s="12"/>
      <c r="J168" s="12"/>
      <c r="K168" s="12">
        <f t="shared" si="27"/>
        <v>9876.6</v>
      </c>
      <c r="L168" s="12">
        <f t="shared" si="28"/>
        <v>61098.075614499998</v>
      </c>
    </row>
    <row r="169" spans="1:12" x14ac:dyDescent="0.25">
      <c r="A169" s="34" t="s">
        <v>213</v>
      </c>
      <c r="B169" s="11" t="s">
        <v>177</v>
      </c>
      <c r="C169" s="12">
        <v>70974.675614499996</v>
      </c>
      <c r="D169" s="12">
        <v>2157.63</v>
      </c>
      <c r="E169" s="12">
        <v>2036.97</v>
      </c>
      <c r="F169" s="12">
        <f t="shared" si="26"/>
        <v>66780.07561449999</v>
      </c>
      <c r="G169" s="12">
        <v>5682</v>
      </c>
      <c r="H169" s="12"/>
      <c r="I169" s="12"/>
      <c r="J169" s="12"/>
      <c r="K169" s="12">
        <f t="shared" si="27"/>
        <v>9876.6</v>
      </c>
      <c r="L169" s="12">
        <f t="shared" si="28"/>
        <v>61098.075614499998</v>
      </c>
    </row>
    <row r="170" spans="1:12" x14ac:dyDescent="0.25">
      <c r="A170" s="34" t="s">
        <v>214</v>
      </c>
      <c r="B170" s="11" t="s">
        <v>167</v>
      </c>
      <c r="C170" s="12">
        <v>70974.675614499996</v>
      </c>
      <c r="D170" s="12">
        <v>2157.63</v>
      </c>
      <c r="E170" s="12">
        <v>2036.97</v>
      </c>
      <c r="F170" s="12">
        <f t="shared" si="26"/>
        <v>66780.07561449999</v>
      </c>
      <c r="G170" s="12">
        <v>5682</v>
      </c>
      <c r="H170" s="12"/>
      <c r="I170" s="12"/>
      <c r="J170" s="12"/>
      <c r="K170" s="12">
        <f t="shared" si="27"/>
        <v>9876.6</v>
      </c>
      <c r="L170" s="12">
        <f t="shared" si="28"/>
        <v>61098.075614499998</v>
      </c>
    </row>
    <row r="171" spans="1:12" x14ac:dyDescent="0.25">
      <c r="A171" s="34" t="s">
        <v>215</v>
      </c>
      <c r="B171" s="11" t="s">
        <v>167</v>
      </c>
      <c r="C171" s="12">
        <v>70974.675614499996</v>
      </c>
      <c r="D171" s="12">
        <v>2157.63</v>
      </c>
      <c r="E171" s="12">
        <v>2036.97</v>
      </c>
      <c r="F171" s="12">
        <f t="shared" si="26"/>
        <v>66780.07561449999</v>
      </c>
      <c r="G171" s="12">
        <v>5682</v>
      </c>
      <c r="H171" s="12"/>
      <c r="I171" s="12"/>
      <c r="J171" s="12"/>
      <c r="K171" s="12">
        <f t="shared" si="27"/>
        <v>9876.6</v>
      </c>
      <c r="L171" s="12">
        <f t="shared" si="28"/>
        <v>61098.075614499998</v>
      </c>
    </row>
    <row r="172" spans="1:12" x14ac:dyDescent="0.25">
      <c r="A172" s="16" t="s">
        <v>216</v>
      </c>
      <c r="B172" s="11" t="s">
        <v>177</v>
      </c>
      <c r="C172" s="12">
        <v>70974.675614499996</v>
      </c>
      <c r="D172" s="12">
        <v>2157.63</v>
      </c>
      <c r="E172" s="12">
        <v>2036.97</v>
      </c>
      <c r="F172" s="12">
        <f t="shared" si="26"/>
        <v>66780.07561449999</v>
      </c>
      <c r="G172" s="12">
        <v>5682</v>
      </c>
      <c r="H172" s="12"/>
      <c r="I172" s="12"/>
      <c r="J172" s="12"/>
      <c r="K172" s="12">
        <f t="shared" si="27"/>
        <v>9876.6</v>
      </c>
      <c r="L172" s="12">
        <f t="shared" si="28"/>
        <v>61098.075614499998</v>
      </c>
    </row>
    <row r="173" spans="1:12" x14ac:dyDescent="0.25">
      <c r="A173" s="34" t="s">
        <v>217</v>
      </c>
      <c r="B173" s="11" t="s">
        <v>177</v>
      </c>
      <c r="C173" s="12">
        <v>70974.675614499996</v>
      </c>
      <c r="D173" s="12">
        <v>2157.63</v>
      </c>
      <c r="E173" s="12">
        <v>2036.97</v>
      </c>
      <c r="F173" s="12">
        <f t="shared" si="26"/>
        <v>66780.07561449999</v>
      </c>
      <c r="G173" s="12">
        <v>5682</v>
      </c>
      <c r="H173" s="12"/>
      <c r="I173" s="12"/>
      <c r="J173" s="12"/>
      <c r="K173" s="12">
        <f t="shared" si="27"/>
        <v>9876.6</v>
      </c>
      <c r="L173" s="12">
        <f t="shared" si="28"/>
        <v>61098.075614499998</v>
      </c>
    </row>
    <row r="174" spans="1:12" x14ac:dyDescent="0.25">
      <c r="A174" s="34" t="s">
        <v>218</v>
      </c>
      <c r="B174" s="11" t="s">
        <v>167</v>
      </c>
      <c r="C174" s="12">
        <v>70974.675614499996</v>
      </c>
      <c r="D174" s="12">
        <v>2157.63</v>
      </c>
      <c r="E174" s="12">
        <v>2036.97</v>
      </c>
      <c r="F174" s="12">
        <f t="shared" si="26"/>
        <v>66780.07561449999</v>
      </c>
      <c r="G174" s="12">
        <v>5682</v>
      </c>
      <c r="H174" s="12"/>
      <c r="I174" s="12"/>
      <c r="J174" s="12"/>
      <c r="K174" s="12">
        <f t="shared" si="27"/>
        <v>9876.6</v>
      </c>
      <c r="L174" s="12">
        <f t="shared" si="28"/>
        <v>61098.075614499998</v>
      </c>
    </row>
    <row r="175" spans="1:12" x14ac:dyDescent="0.25">
      <c r="A175" s="34" t="s">
        <v>219</v>
      </c>
      <c r="B175" s="11" t="s">
        <v>167</v>
      </c>
      <c r="C175" s="12">
        <v>70974.675614499996</v>
      </c>
      <c r="D175" s="12">
        <v>2157.63</v>
      </c>
      <c r="E175" s="12">
        <v>2036.97</v>
      </c>
      <c r="F175" s="12">
        <f t="shared" si="26"/>
        <v>66780.07561449999</v>
      </c>
      <c r="G175" s="12">
        <v>5682</v>
      </c>
      <c r="H175" s="12"/>
      <c r="I175" s="12"/>
      <c r="J175" s="12"/>
      <c r="K175" s="12">
        <f t="shared" si="27"/>
        <v>9876.6</v>
      </c>
      <c r="L175" s="12">
        <f t="shared" si="28"/>
        <v>61098.075614499998</v>
      </c>
    </row>
    <row r="176" spans="1:12" x14ac:dyDescent="0.25">
      <c r="A176" s="34" t="s">
        <v>220</v>
      </c>
      <c r="B176" s="11" t="s">
        <v>167</v>
      </c>
      <c r="C176" s="12">
        <v>70974.675614499996</v>
      </c>
      <c r="D176" s="12">
        <v>2157.63</v>
      </c>
      <c r="E176" s="12">
        <v>2036.97</v>
      </c>
      <c r="F176" s="12">
        <f t="shared" si="26"/>
        <v>66780.07561449999</v>
      </c>
      <c r="G176" s="12">
        <v>5682</v>
      </c>
      <c r="H176" s="12"/>
      <c r="I176" s="12"/>
      <c r="J176" s="12"/>
      <c r="K176" s="12">
        <f t="shared" si="27"/>
        <v>9876.6</v>
      </c>
      <c r="L176" s="12">
        <f t="shared" si="28"/>
        <v>61098.075614499998</v>
      </c>
    </row>
    <row r="177" spans="1:12" x14ac:dyDescent="0.25">
      <c r="A177" s="34" t="s">
        <v>221</v>
      </c>
      <c r="B177" s="11" t="s">
        <v>167</v>
      </c>
      <c r="C177" s="12">
        <v>70974.675614499996</v>
      </c>
      <c r="D177" s="12">
        <v>2157.63</v>
      </c>
      <c r="E177" s="12">
        <v>2036.97</v>
      </c>
      <c r="F177" s="12">
        <f t="shared" si="26"/>
        <v>66780.07561449999</v>
      </c>
      <c r="G177" s="12">
        <v>5682</v>
      </c>
      <c r="H177" s="12"/>
      <c r="I177" s="12"/>
      <c r="J177" s="12"/>
      <c r="K177" s="12">
        <f t="shared" si="27"/>
        <v>9876.6</v>
      </c>
      <c r="L177" s="12">
        <f t="shared" si="28"/>
        <v>61098.075614499998</v>
      </c>
    </row>
    <row r="178" spans="1:12" x14ac:dyDescent="0.25">
      <c r="A178" s="34" t="s">
        <v>222</v>
      </c>
      <c r="B178" s="11" t="s">
        <v>177</v>
      </c>
      <c r="C178" s="12">
        <v>70974.675614499996</v>
      </c>
      <c r="D178" s="12">
        <v>2157.63</v>
      </c>
      <c r="E178" s="12">
        <v>2036.97</v>
      </c>
      <c r="F178" s="12">
        <f t="shared" si="26"/>
        <v>66780.07561449999</v>
      </c>
      <c r="G178" s="12">
        <v>5682</v>
      </c>
      <c r="H178" s="12"/>
      <c r="I178" s="12"/>
      <c r="J178" s="12"/>
      <c r="K178" s="12">
        <f t="shared" si="27"/>
        <v>9876.6</v>
      </c>
      <c r="L178" s="12">
        <f t="shared" si="28"/>
        <v>61098.075614499998</v>
      </c>
    </row>
    <row r="179" spans="1:12" x14ac:dyDescent="0.25">
      <c r="A179" s="34" t="s">
        <v>223</v>
      </c>
      <c r="B179" s="11" t="s">
        <v>177</v>
      </c>
      <c r="C179" s="12">
        <v>70974.675614499996</v>
      </c>
      <c r="D179" s="12">
        <v>2157.63</v>
      </c>
      <c r="E179" s="12">
        <v>2036.97</v>
      </c>
      <c r="F179" s="12">
        <f t="shared" si="26"/>
        <v>66780.07561449999</v>
      </c>
      <c r="G179" s="12">
        <v>5682</v>
      </c>
      <c r="H179" s="12"/>
      <c r="I179" s="12"/>
      <c r="J179" s="12"/>
      <c r="K179" s="12">
        <f t="shared" si="27"/>
        <v>9876.6</v>
      </c>
      <c r="L179" s="12">
        <f t="shared" si="28"/>
        <v>61098.075614499998</v>
      </c>
    </row>
    <row r="180" spans="1:12" x14ac:dyDescent="0.25">
      <c r="A180" s="34" t="s">
        <v>224</v>
      </c>
      <c r="B180" s="11" t="s">
        <v>177</v>
      </c>
      <c r="C180" s="35">
        <v>70974.679999999993</v>
      </c>
      <c r="D180" s="12">
        <v>2157.63</v>
      </c>
      <c r="E180" s="12">
        <v>2036.97</v>
      </c>
      <c r="F180" s="12">
        <f t="shared" si="26"/>
        <v>66780.079999999987</v>
      </c>
      <c r="G180" s="12">
        <v>5682</v>
      </c>
      <c r="H180" s="12"/>
      <c r="I180" s="12"/>
      <c r="J180" s="12"/>
      <c r="K180" s="12">
        <f t="shared" si="27"/>
        <v>9876.6</v>
      </c>
      <c r="L180" s="12">
        <f t="shared" si="28"/>
        <v>61098.079999999994</v>
      </c>
    </row>
    <row r="181" spans="1:12" x14ac:dyDescent="0.25">
      <c r="A181" s="26" t="s">
        <v>225</v>
      </c>
      <c r="B181" s="11" t="s">
        <v>177</v>
      </c>
      <c r="C181" s="35">
        <v>70974.679999999993</v>
      </c>
      <c r="D181" s="12">
        <v>2157.63</v>
      </c>
      <c r="E181" s="12">
        <v>2036.97</v>
      </c>
      <c r="F181" s="12">
        <f t="shared" si="26"/>
        <v>66780.079999999987</v>
      </c>
      <c r="G181" s="12">
        <v>5682</v>
      </c>
      <c r="H181" s="12"/>
      <c r="I181" s="12"/>
      <c r="J181" s="12"/>
      <c r="K181" s="12">
        <f t="shared" si="27"/>
        <v>9876.6</v>
      </c>
      <c r="L181" s="12">
        <f t="shared" si="28"/>
        <v>61098.079999999994</v>
      </c>
    </row>
    <row r="182" spans="1:12" x14ac:dyDescent="0.25">
      <c r="A182" s="26" t="s">
        <v>226</v>
      </c>
      <c r="B182" s="11" t="s">
        <v>177</v>
      </c>
      <c r="C182" s="35">
        <v>70974.679999999993</v>
      </c>
      <c r="D182" s="12">
        <v>2157.63</v>
      </c>
      <c r="E182" s="12">
        <v>2036.97</v>
      </c>
      <c r="F182" s="12">
        <f t="shared" si="26"/>
        <v>66780.079999999987</v>
      </c>
      <c r="G182" s="12">
        <v>5682</v>
      </c>
      <c r="H182" s="12"/>
      <c r="I182" s="12"/>
      <c r="J182" s="12"/>
      <c r="K182" s="12">
        <f t="shared" si="27"/>
        <v>9876.6</v>
      </c>
      <c r="L182" s="12">
        <f t="shared" si="28"/>
        <v>61098.079999999994</v>
      </c>
    </row>
    <row r="183" spans="1:12" x14ac:dyDescent="0.25">
      <c r="A183" s="26" t="s">
        <v>227</v>
      </c>
      <c r="B183" s="11" t="s">
        <v>177</v>
      </c>
      <c r="C183" s="35">
        <v>70974.679999999993</v>
      </c>
      <c r="D183" s="12">
        <v>2157.63</v>
      </c>
      <c r="E183" s="12">
        <v>2036.97</v>
      </c>
      <c r="F183" s="12">
        <f t="shared" si="26"/>
        <v>66780.079999999987</v>
      </c>
      <c r="G183" s="12">
        <v>5682</v>
      </c>
      <c r="H183" s="12"/>
      <c r="I183" s="12"/>
      <c r="J183" s="12"/>
      <c r="K183" s="12">
        <f t="shared" si="27"/>
        <v>9876.6</v>
      </c>
      <c r="L183" s="12">
        <f t="shared" si="28"/>
        <v>61098.079999999994</v>
      </c>
    </row>
    <row r="184" spans="1:12" x14ac:dyDescent="0.25">
      <c r="A184" s="26" t="s">
        <v>228</v>
      </c>
      <c r="B184" s="11" t="s">
        <v>177</v>
      </c>
      <c r="C184" s="35">
        <v>70974.679999999993</v>
      </c>
      <c r="D184" s="12">
        <v>2157.63</v>
      </c>
      <c r="E184" s="12">
        <v>2036.97</v>
      </c>
      <c r="F184" s="12">
        <f t="shared" si="26"/>
        <v>66780.079999999987</v>
      </c>
      <c r="G184" s="12">
        <v>3901.2</v>
      </c>
      <c r="H184" s="12"/>
      <c r="I184" s="12"/>
      <c r="J184" s="12"/>
      <c r="K184" s="12">
        <f t="shared" si="27"/>
        <v>8095.8</v>
      </c>
      <c r="L184" s="12">
        <f t="shared" si="28"/>
        <v>62878.87999999999</v>
      </c>
    </row>
    <row r="185" spans="1:12" x14ac:dyDescent="0.25">
      <c r="A185" s="10" t="s">
        <v>229</v>
      </c>
      <c r="B185" s="11" t="s">
        <v>125</v>
      </c>
      <c r="C185" s="12">
        <v>38713.47</v>
      </c>
      <c r="D185" s="12">
        <v>1176.8900000000001</v>
      </c>
      <c r="E185" s="12">
        <v>1111.08</v>
      </c>
      <c r="F185" s="12">
        <f t="shared" si="26"/>
        <v>36425.5</v>
      </c>
      <c r="G185" s="12">
        <v>347.81</v>
      </c>
      <c r="H185" s="12"/>
      <c r="I185" s="12"/>
      <c r="J185" s="12"/>
      <c r="K185" s="12">
        <f t="shared" si="27"/>
        <v>2635.78</v>
      </c>
      <c r="L185" s="12">
        <f t="shared" si="28"/>
        <v>36077.69</v>
      </c>
    </row>
    <row r="186" spans="1:12" x14ac:dyDescent="0.25">
      <c r="A186" s="26" t="s">
        <v>230</v>
      </c>
      <c r="B186" s="11" t="s">
        <v>125</v>
      </c>
      <c r="C186" s="12">
        <v>38713.47</v>
      </c>
      <c r="D186" s="12">
        <v>1176.8900000000001</v>
      </c>
      <c r="E186" s="12">
        <v>1111.08</v>
      </c>
      <c r="F186" s="12">
        <f t="shared" si="26"/>
        <v>36425.5</v>
      </c>
      <c r="G186" s="12">
        <v>347.81</v>
      </c>
      <c r="H186" s="12"/>
      <c r="I186" s="12"/>
      <c r="J186" s="12"/>
      <c r="K186" s="12">
        <f t="shared" si="27"/>
        <v>2635.78</v>
      </c>
      <c r="L186" s="12">
        <f t="shared" si="28"/>
        <v>36077.69</v>
      </c>
    </row>
    <row r="187" spans="1:12" x14ac:dyDescent="0.25">
      <c r="A187" s="10" t="s">
        <v>231</v>
      </c>
      <c r="B187" s="11" t="s">
        <v>232</v>
      </c>
      <c r="C187" s="12">
        <v>38713.465845600003</v>
      </c>
      <c r="D187" s="12">
        <v>1176.8900000000001</v>
      </c>
      <c r="E187" s="12">
        <v>1111.08</v>
      </c>
      <c r="F187" s="12">
        <f t="shared" si="26"/>
        <v>36425.495845600002</v>
      </c>
      <c r="G187" s="12">
        <v>347.81</v>
      </c>
      <c r="H187" s="12"/>
      <c r="I187" s="12"/>
      <c r="J187" s="12"/>
      <c r="K187" s="12">
        <f t="shared" si="27"/>
        <v>2635.78</v>
      </c>
      <c r="L187" s="12">
        <f t="shared" si="28"/>
        <v>36077.685845600005</v>
      </c>
    </row>
    <row r="188" spans="1:12" x14ac:dyDescent="0.25">
      <c r="A188" s="10" t="s">
        <v>233</v>
      </c>
      <c r="B188" s="11" t="s">
        <v>234</v>
      </c>
      <c r="C188" s="12">
        <v>38713.465845600003</v>
      </c>
      <c r="D188" s="12">
        <v>1176.8900000000001</v>
      </c>
      <c r="E188" s="12">
        <v>1111.08</v>
      </c>
      <c r="F188" s="12">
        <f t="shared" si="26"/>
        <v>36425.495845600002</v>
      </c>
      <c r="G188" s="12">
        <v>347.81</v>
      </c>
      <c r="H188" s="12"/>
      <c r="I188" s="12"/>
      <c r="J188" s="12"/>
      <c r="K188" s="12">
        <f t="shared" si="27"/>
        <v>2635.78</v>
      </c>
      <c r="L188" s="12">
        <f t="shared" si="28"/>
        <v>36077.685845600005</v>
      </c>
    </row>
    <row r="189" spans="1:12" x14ac:dyDescent="0.25">
      <c r="A189" s="36" t="s">
        <v>235</v>
      </c>
      <c r="B189" s="11" t="s">
        <v>232</v>
      </c>
      <c r="C189" s="12">
        <v>38713.465845600003</v>
      </c>
      <c r="D189" s="12">
        <v>1176.8900000000001</v>
      </c>
      <c r="E189" s="12">
        <v>1111.08</v>
      </c>
      <c r="F189" s="12">
        <f t="shared" si="26"/>
        <v>36425.495845600002</v>
      </c>
      <c r="G189" s="12">
        <v>347.81</v>
      </c>
      <c r="H189" s="12"/>
      <c r="I189" s="12"/>
      <c r="J189" s="12"/>
      <c r="K189" s="12">
        <f t="shared" si="27"/>
        <v>2635.78</v>
      </c>
      <c r="L189" s="12">
        <f t="shared" si="28"/>
        <v>36077.685845600005</v>
      </c>
    </row>
    <row r="190" spans="1:12" x14ac:dyDescent="0.25">
      <c r="A190" s="10" t="s">
        <v>236</v>
      </c>
      <c r="B190" s="11" t="s">
        <v>232</v>
      </c>
      <c r="C190" s="12">
        <v>38713.465845600003</v>
      </c>
      <c r="D190" s="12">
        <v>1176.8900000000001</v>
      </c>
      <c r="E190" s="12">
        <v>1111.08</v>
      </c>
      <c r="F190" s="12">
        <f t="shared" si="26"/>
        <v>36425.495845600002</v>
      </c>
      <c r="G190" s="12">
        <v>347.81</v>
      </c>
      <c r="H190" s="12"/>
      <c r="I190" s="12"/>
      <c r="J190" s="12"/>
      <c r="K190" s="12">
        <f t="shared" si="27"/>
        <v>2635.78</v>
      </c>
      <c r="L190" s="12">
        <f t="shared" si="28"/>
        <v>36077.685845600005</v>
      </c>
    </row>
    <row r="191" spans="1:12" x14ac:dyDescent="0.25">
      <c r="A191" s="10" t="s">
        <v>237</v>
      </c>
      <c r="B191" s="11" t="s">
        <v>131</v>
      </c>
      <c r="C191" s="12">
        <v>38713.465845600003</v>
      </c>
      <c r="D191" s="12">
        <v>1176.8900000000001</v>
      </c>
      <c r="E191" s="12">
        <v>1111.08</v>
      </c>
      <c r="F191" s="12">
        <f t="shared" si="26"/>
        <v>36425.495845600002</v>
      </c>
      <c r="G191" s="12">
        <v>347.81</v>
      </c>
      <c r="H191" s="12"/>
      <c r="I191" s="12"/>
      <c r="J191" s="12"/>
      <c r="K191" s="12">
        <f t="shared" si="27"/>
        <v>2635.78</v>
      </c>
      <c r="L191" s="12">
        <f t="shared" si="28"/>
        <v>36077.685845600005</v>
      </c>
    </row>
    <row r="192" spans="1:12" x14ac:dyDescent="0.25">
      <c r="A192" s="10" t="s">
        <v>238</v>
      </c>
      <c r="B192" s="11" t="s">
        <v>131</v>
      </c>
      <c r="C192" s="12">
        <v>38713.465845600003</v>
      </c>
      <c r="D192" s="12">
        <v>1176.8900000000001</v>
      </c>
      <c r="E192" s="12">
        <v>1111.08</v>
      </c>
      <c r="F192" s="12">
        <f t="shared" si="26"/>
        <v>36425.495845600002</v>
      </c>
      <c r="G192" s="12">
        <v>347.81</v>
      </c>
      <c r="H192" s="12"/>
      <c r="I192" s="12"/>
      <c r="J192" s="12"/>
      <c r="K192" s="12">
        <f t="shared" si="27"/>
        <v>2635.78</v>
      </c>
      <c r="L192" s="12">
        <f t="shared" si="28"/>
        <v>36077.685845600005</v>
      </c>
    </row>
    <row r="193" spans="1:12" x14ac:dyDescent="0.25">
      <c r="A193" s="10" t="s">
        <v>239</v>
      </c>
      <c r="B193" s="11" t="s">
        <v>131</v>
      </c>
      <c r="C193" s="12">
        <v>38713.465845600003</v>
      </c>
      <c r="D193" s="12">
        <v>1176.8900000000001</v>
      </c>
      <c r="E193" s="12">
        <v>1111.08</v>
      </c>
      <c r="F193" s="12">
        <f t="shared" si="26"/>
        <v>36425.495845600002</v>
      </c>
      <c r="G193" s="12">
        <v>347.81</v>
      </c>
      <c r="H193" s="12"/>
      <c r="I193" s="12"/>
      <c r="J193" s="12"/>
      <c r="K193" s="12">
        <f t="shared" si="27"/>
        <v>2635.78</v>
      </c>
      <c r="L193" s="12">
        <f t="shared" si="28"/>
        <v>36077.685845600005</v>
      </c>
    </row>
    <row r="194" spans="1:12" x14ac:dyDescent="0.25">
      <c r="A194" s="10" t="s">
        <v>240</v>
      </c>
      <c r="B194" s="11" t="s">
        <v>125</v>
      </c>
      <c r="C194" s="12">
        <v>38713.465845600003</v>
      </c>
      <c r="D194" s="12">
        <v>1176.8900000000001</v>
      </c>
      <c r="E194" s="12">
        <v>1111.08</v>
      </c>
      <c r="F194" s="12">
        <f t="shared" si="26"/>
        <v>35494.7358456</v>
      </c>
      <c r="G194" s="12">
        <v>347.81</v>
      </c>
      <c r="H194" s="12"/>
      <c r="I194" s="12"/>
      <c r="J194" s="12">
        <v>930.76</v>
      </c>
      <c r="K194" s="12">
        <f t="shared" si="27"/>
        <v>3566.54</v>
      </c>
      <c r="L194" s="12">
        <f t="shared" si="28"/>
        <v>35146.925845600003</v>
      </c>
    </row>
    <row r="195" spans="1:12" x14ac:dyDescent="0.25">
      <c r="A195" s="26" t="s">
        <v>241</v>
      </c>
      <c r="B195" s="27" t="s">
        <v>125</v>
      </c>
      <c r="C195" s="12">
        <v>38713.47</v>
      </c>
      <c r="D195" s="12">
        <v>1176.8900000000001</v>
      </c>
      <c r="E195" s="12">
        <v>1111.08</v>
      </c>
      <c r="F195" s="12">
        <f t="shared" ref="F195:F202" si="29">SUM(C195-D195-E195-J195)</f>
        <v>36425.5</v>
      </c>
      <c r="G195" s="12">
        <v>347.81</v>
      </c>
      <c r="H195" s="12"/>
      <c r="I195" s="12"/>
      <c r="J195" s="12"/>
      <c r="K195" s="12">
        <f t="shared" ref="K195:K202" si="30">SUM(D195+E195+G195+J195)</f>
        <v>2635.78</v>
      </c>
      <c r="L195" s="12">
        <f t="shared" ref="L195:L202" si="31">SUM(C195-K195)</f>
        <v>36077.69</v>
      </c>
    </row>
    <row r="196" spans="1:12" x14ac:dyDescent="0.25">
      <c r="A196" s="26" t="s">
        <v>242</v>
      </c>
      <c r="B196" s="27" t="s">
        <v>141</v>
      </c>
      <c r="C196" s="12">
        <v>32261.217709041004</v>
      </c>
      <c r="D196" s="12">
        <v>980.74</v>
      </c>
      <c r="E196" s="12">
        <v>925.9</v>
      </c>
      <c r="F196" s="12">
        <f t="shared" si="29"/>
        <v>30354.577709041001</v>
      </c>
      <c r="G196" s="12">
        <v>0</v>
      </c>
      <c r="H196" s="12"/>
      <c r="I196" s="12"/>
      <c r="J196" s="12"/>
      <c r="K196" s="12">
        <f t="shared" si="30"/>
        <v>1906.6399999999999</v>
      </c>
      <c r="L196" s="12">
        <f t="shared" si="31"/>
        <v>30354.577709041005</v>
      </c>
    </row>
    <row r="197" spans="1:12" x14ac:dyDescent="0.25">
      <c r="A197" s="26" t="s">
        <v>243</v>
      </c>
      <c r="B197" s="27" t="s">
        <v>141</v>
      </c>
      <c r="C197" s="12">
        <v>32261.217709041004</v>
      </c>
      <c r="D197" s="12">
        <v>980.74</v>
      </c>
      <c r="E197" s="12">
        <v>925.9</v>
      </c>
      <c r="F197" s="12">
        <f t="shared" si="29"/>
        <v>30354.577709041001</v>
      </c>
      <c r="G197" s="12">
        <v>0</v>
      </c>
      <c r="H197" s="12"/>
      <c r="I197" s="12"/>
      <c r="J197" s="12"/>
      <c r="K197" s="12">
        <f t="shared" si="30"/>
        <v>1906.6399999999999</v>
      </c>
      <c r="L197" s="12">
        <f t="shared" si="31"/>
        <v>30354.577709041005</v>
      </c>
    </row>
    <row r="198" spans="1:12" x14ac:dyDescent="0.25">
      <c r="A198" s="10" t="s">
        <v>244</v>
      </c>
      <c r="B198" s="27" t="s">
        <v>141</v>
      </c>
      <c r="C198" s="12">
        <v>32261.221537999998</v>
      </c>
      <c r="D198" s="12">
        <v>980.74</v>
      </c>
      <c r="E198" s="12">
        <v>925.9</v>
      </c>
      <c r="F198" s="12">
        <f t="shared" si="29"/>
        <v>30354.581537999995</v>
      </c>
      <c r="G198" s="12">
        <v>0</v>
      </c>
      <c r="H198" s="12"/>
      <c r="I198" s="12"/>
      <c r="J198" s="12"/>
      <c r="K198" s="12">
        <f t="shared" si="30"/>
        <v>1906.6399999999999</v>
      </c>
      <c r="L198" s="12">
        <f t="shared" si="31"/>
        <v>30354.581537999999</v>
      </c>
    </row>
    <row r="199" spans="1:12" x14ac:dyDescent="0.25">
      <c r="A199" s="10" t="s">
        <v>245</v>
      </c>
      <c r="B199" s="27" t="s">
        <v>141</v>
      </c>
      <c r="C199" s="12">
        <v>32261.221537999998</v>
      </c>
      <c r="D199" s="12">
        <v>980.74</v>
      </c>
      <c r="E199" s="12">
        <v>925.9</v>
      </c>
      <c r="F199" s="12">
        <f t="shared" si="29"/>
        <v>30354.581537999995</v>
      </c>
      <c r="G199" s="12">
        <v>0</v>
      </c>
      <c r="H199" s="12"/>
      <c r="I199" s="12"/>
      <c r="J199" s="12"/>
      <c r="K199" s="12">
        <f t="shared" si="30"/>
        <v>1906.6399999999999</v>
      </c>
      <c r="L199" s="12">
        <f t="shared" si="31"/>
        <v>30354.581537999999</v>
      </c>
    </row>
    <row r="200" spans="1:12" x14ac:dyDescent="0.25">
      <c r="A200" s="10" t="s">
        <v>246</v>
      </c>
      <c r="B200" s="27" t="s">
        <v>141</v>
      </c>
      <c r="C200" s="12">
        <v>32261.22</v>
      </c>
      <c r="D200" s="12">
        <v>980.74</v>
      </c>
      <c r="E200" s="12">
        <v>925.9</v>
      </c>
      <c r="F200" s="12">
        <f t="shared" si="29"/>
        <v>30354.579999999998</v>
      </c>
      <c r="G200" s="12">
        <v>0</v>
      </c>
      <c r="H200" s="12"/>
      <c r="I200" s="12"/>
      <c r="J200" s="12"/>
      <c r="K200" s="12">
        <f t="shared" si="30"/>
        <v>1906.6399999999999</v>
      </c>
      <c r="L200" s="12">
        <f t="shared" si="31"/>
        <v>30354.58</v>
      </c>
    </row>
    <row r="201" spans="1:12" x14ac:dyDescent="0.25">
      <c r="A201" s="26" t="s">
        <v>247</v>
      </c>
      <c r="B201" s="27" t="s">
        <v>149</v>
      </c>
      <c r="C201" s="12">
        <v>25808.977230399996</v>
      </c>
      <c r="D201" s="12">
        <v>784.59</v>
      </c>
      <c r="E201" s="12">
        <v>740.72</v>
      </c>
      <c r="F201" s="12">
        <f t="shared" si="29"/>
        <v>24283.667230399995</v>
      </c>
      <c r="G201" s="12">
        <v>0</v>
      </c>
      <c r="H201" s="12"/>
      <c r="I201" s="12"/>
      <c r="J201" s="12"/>
      <c r="K201" s="12">
        <f t="shared" si="30"/>
        <v>1525.31</v>
      </c>
      <c r="L201" s="12">
        <f t="shared" si="31"/>
        <v>24283.667230399995</v>
      </c>
    </row>
    <row r="202" spans="1:12" x14ac:dyDescent="0.25">
      <c r="A202" s="26" t="s">
        <v>248</v>
      </c>
      <c r="B202" s="27" t="s">
        <v>249</v>
      </c>
      <c r="C202" s="12">
        <v>19356.732922800002</v>
      </c>
      <c r="D202" s="12">
        <v>588.44000000000005</v>
      </c>
      <c r="E202" s="12">
        <v>555.54</v>
      </c>
      <c r="F202" s="12">
        <f t="shared" si="29"/>
        <v>18212.752922800002</v>
      </c>
      <c r="G202" s="12">
        <v>0</v>
      </c>
      <c r="H202" s="12"/>
      <c r="I202" s="12"/>
      <c r="J202" s="12"/>
      <c r="K202" s="12">
        <f t="shared" si="30"/>
        <v>1143.98</v>
      </c>
      <c r="L202" s="12">
        <f t="shared" si="31"/>
        <v>18212.752922800002</v>
      </c>
    </row>
    <row r="203" spans="1:12" x14ac:dyDescent="0.25">
      <c r="A203" s="37" t="s">
        <v>250</v>
      </c>
      <c r="B203" s="38"/>
      <c r="C203" s="15">
        <f>SUM(C131:C202)</f>
        <v>4568188.4197213436</v>
      </c>
      <c r="D203" s="15">
        <f t="shared" ref="D203:L203" si="32">SUM(D131:D202)</f>
        <v>134861.19000000006</v>
      </c>
      <c r="E203" s="15">
        <f t="shared" si="32"/>
        <v>131106.90000000005</v>
      </c>
      <c r="F203" s="15">
        <f t="shared" si="32"/>
        <v>4291051.2097213445</v>
      </c>
      <c r="G203" s="15">
        <f t="shared" si="32"/>
        <v>343248.46</v>
      </c>
      <c r="H203" s="15">
        <f t="shared" si="32"/>
        <v>0</v>
      </c>
      <c r="I203" s="15">
        <f t="shared" si="32"/>
        <v>0</v>
      </c>
      <c r="J203" s="15">
        <f t="shared" si="32"/>
        <v>11169.12</v>
      </c>
      <c r="K203" s="15">
        <f t="shared" si="32"/>
        <v>620385.66999999981</v>
      </c>
      <c r="L203" s="15">
        <f t="shared" si="32"/>
        <v>3947802.7497213441</v>
      </c>
    </row>
    <row r="204" spans="1:12" x14ac:dyDescent="0.25">
      <c r="A204" s="15" t="s">
        <v>251</v>
      </c>
      <c r="B204" s="11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x14ac:dyDescent="0.25">
      <c r="A205" s="10" t="s">
        <v>252</v>
      </c>
      <c r="B205" s="11" t="s">
        <v>160</v>
      </c>
      <c r="C205" s="12">
        <v>193567.30625424607</v>
      </c>
      <c r="D205" s="12">
        <v>2995.92</v>
      </c>
      <c r="E205" s="12">
        <v>5555.38</v>
      </c>
      <c r="F205" s="12">
        <f t="shared" ref="F205:F211" si="33">SUM(C205-D205-E205-J205)</f>
        <v>185016.00625424605</v>
      </c>
      <c r="G205" s="12">
        <v>35027.269999999997</v>
      </c>
      <c r="H205" s="12"/>
      <c r="I205" s="12"/>
      <c r="J205" s="12"/>
      <c r="K205" s="12">
        <f t="shared" ref="K205:K211" si="34">SUM(D205+E205+G205+J205)</f>
        <v>43578.569999999992</v>
      </c>
      <c r="L205" s="12">
        <f t="shared" ref="L205:L211" si="35">SUM(C205-K205)</f>
        <v>149988.73625424609</v>
      </c>
    </row>
    <row r="206" spans="1:12" x14ac:dyDescent="0.25">
      <c r="A206" s="10" t="s">
        <v>253</v>
      </c>
      <c r="B206" s="11" t="s">
        <v>254</v>
      </c>
      <c r="C206" s="12">
        <v>64522.435418082008</v>
      </c>
      <c r="D206" s="12">
        <v>1961.48</v>
      </c>
      <c r="E206" s="12">
        <v>1851.79</v>
      </c>
      <c r="F206" s="12">
        <f t="shared" si="33"/>
        <v>60709.165418082004</v>
      </c>
      <c r="G206" s="12">
        <v>4467.82</v>
      </c>
      <c r="H206" s="12"/>
      <c r="I206" s="12"/>
      <c r="J206" s="12"/>
      <c r="K206" s="12">
        <f t="shared" si="34"/>
        <v>8281.09</v>
      </c>
      <c r="L206" s="12">
        <f t="shared" si="35"/>
        <v>56241.345418082012</v>
      </c>
    </row>
    <row r="207" spans="1:12" x14ac:dyDescent="0.25">
      <c r="A207" s="10" t="s">
        <v>255</v>
      </c>
      <c r="B207" s="11" t="s">
        <v>256</v>
      </c>
      <c r="C207" s="12">
        <v>64522.435418082008</v>
      </c>
      <c r="D207" s="12">
        <v>1961.48</v>
      </c>
      <c r="E207" s="12">
        <v>1851.79</v>
      </c>
      <c r="F207" s="12">
        <f t="shared" si="33"/>
        <v>59778.405418082002</v>
      </c>
      <c r="G207" s="12">
        <v>4284.87</v>
      </c>
      <c r="H207" s="12"/>
      <c r="I207" s="12"/>
      <c r="J207" s="12">
        <v>930.76</v>
      </c>
      <c r="K207" s="12">
        <f t="shared" si="34"/>
        <v>9028.9</v>
      </c>
      <c r="L207" s="12">
        <f t="shared" si="35"/>
        <v>55493.535418082007</v>
      </c>
    </row>
    <row r="208" spans="1:12" x14ac:dyDescent="0.25">
      <c r="A208" s="10" t="s">
        <v>257</v>
      </c>
      <c r="B208" s="11" t="s">
        <v>254</v>
      </c>
      <c r="C208" s="12">
        <v>64522.435418082008</v>
      </c>
      <c r="D208" s="12">
        <v>1961.48</v>
      </c>
      <c r="E208" s="12">
        <v>1851.79</v>
      </c>
      <c r="F208" s="12">
        <f t="shared" si="33"/>
        <v>60709.165418082004</v>
      </c>
      <c r="G208" s="12">
        <v>4467.82</v>
      </c>
      <c r="H208" s="12"/>
      <c r="I208" s="12"/>
      <c r="J208" s="12"/>
      <c r="K208" s="12">
        <f t="shared" si="34"/>
        <v>8281.09</v>
      </c>
      <c r="L208" s="12">
        <f t="shared" si="35"/>
        <v>56241.345418082012</v>
      </c>
    </row>
    <row r="209" spans="1:12" x14ac:dyDescent="0.25">
      <c r="A209" s="10" t="s">
        <v>258</v>
      </c>
      <c r="B209" s="11" t="s">
        <v>254</v>
      </c>
      <c r="C209" s="12">
        <v>64522.435418082008</v>
      </c>
      <c r="D209" s="12">
        <v>1961.48</v>
      </c>
      <c r="E209" s="12">
        <v>1851.79</v>
      </c>
      <c r="F209" s="12">
        <f t="shared" si="33"/>
        <v>60709.165418082004</v>
      </c>
      <c r="G209" s="12">
        <v>4467.82</v>
      </c>
      <c r="H209" s="12"/>
      <c r="I209" s="12"/>
      <c r="J209" s="12"/>
      <c r="K209" s="12">
        <f t="shared" si="34"/>
        <v>8281.09</v>
      </c>
      <c r="L209" s="12">
        <f t="shared" si="35"/>
        <v>56241.345418082012</v>
      </c>
    </row>
    <row r="210" spans="1:12" x14ac:dyDescent="0.25">
      <c r="A210" s="10" t="s">
        <v>259</v>
      </c>
      <c r="B210" s="11" t="s">
        <v>42</v>
      </c>
      <c r="C210" s="12">
        <v>58070.191876273821</v>
      </c>
      <c r="D210" s="12">
        <v>1765.33</v>
      </c>
      <c r="E210" s="12">
        <v>1666.61</v>
      </c>
      <c r="F210" s="12">
        <f t="shared" si="33"/>
        <v>54638.251876273818</v>
      </c>
      <c r="G210" s="12">
        <v>3253.63</v>
      </c>
      <c r="H210" s="12"/>
      <c r="I210" s="12"/>
      <c r="J210" s="12"/>
      <c r="K210" s="12">
        <f t="shared" si="34"/>
        <v>6685.57</v>
      </c>
      <c r="L210" s="12">
        <f t="shared" si="35"/>
        <v>51384.621876273821</v>
      </c>
    </row>
    <row r="211" spans="1:12" x14ac:dyDescent="0.25">
      <c r="A211" s="10" t="s">
        <v>260</v>
      </c>
      <c r="B211" s="11" t="s">
        <v>52</v>
      </c>
      <c r="C211" s="12">
        <v>22361.289999999997</v>
      </c>
      <c r="D211" s="12">
        <v>679.78</v>
      </c>
      <c r="E211" s="12">
        <v>641.77</v>
      </c>
      <c r="F211" s="12">
        <f t="shared" si="33"/>
        <v>21039.739999999998</v>
      </c>
      <c r="G211" s="12">
        <v>0</v>
      </c>
      <c r="H211" s="12"/>
      <c r="I211" s="12"/>
      <c r="J211" s="12"/>
      <c r="K211" s="12">
        <f t="shared" si="34"/>
        <v>1321.55</v>
      </c>
      <c r="L211" s="12">
        <f t="shared" si="35"/>
        <v>21039.739999999998</v>
      </c>
    </row>
    <row r="212" spans="1:12" x14ac:dyDescent="0.25">
      <c r="A212" s="37" t="s">
        <v>67</v>
      </c>
      <c r="B212" s="38"/>
      <c r="C212" s="15">
        <f>SUM(C205:C211)</f>
        <v>532088.52980284789</v>
      </c>
      <c r="D212" s="15">
        <f>SUM(D205:D211)</f>
        <v>13286.949999999999</v>
      </c>
      <c r="E212" s="15">
        <f>SUM(E205:E211)</f>
        <v>15270.920000000002</v>
      </c>
      <c r="F212" s="15">
        <f>SUM(F205:F211)</f>
        <v>502599.89980284794</v>
      </c>
      <c r="G212" s="15">
        <f>SUM(G205:G211)</f>
        <v>55969.229999999996</v>
      </c>
      <c r="H212" s="15"/>
      <c r="I212" s="15"/>
      <c r="J212" s="15">
        <f>SUM(J205:J211)</f>
        <v>930.76</v>
      </c>
      <c r="K212" s="15">
        <f>SUM(K205:K211)</f>
        <v>85457.86</v>
      </c>
      <c r="L212" s="15">
        <f>SUM(L205:L211)</f>
        <v>446630.66980284796</v>
      </c>
    </row>
    <row r="213" spans="1:12" x14ac:dyDescent="0.25">
      <c r="A213" s="26"/>
      <c r="B213" s="27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x14ac:dyDescent="0.25">
      <c r="A214" s="39" t="s">
        <v>261</v>
      </c>
      <c r="B214" s="41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x14ac:dyDescent="0.25">
      <c r="A215" s="10" t="s">
        <v>262</v>
      </c>
      <c r="B215" s="11" t="s">
        <v>160</v>
      </c>
      <c r="C215" s="12">
        <v>193567.30625424607</v>
      </c>
      <c r="D215" s="12">
        <v>2995.92</v>
      </c>
      <c r="E215" s="12">
        <v>5555.38</v>
      </c>
      <c r="F215" s="12">
        <f t="shared" ref="F215:F231" si="36">SUM(C215-D215-E215-J215)</f>
        <v>185016.00625424605</v>
      </c>
      <c r="G215" s="12">
        <v>35027.269999999997</v>
      </c>
      <c r="H215" s="12"/>
      <c r="I215" s="12"/>
      <c r="J215" s="12"/>
      <c r="K215" s="12">
        <f t="shared" ref="K215:K231" si="37">SUM(D215+E215+G215+J215)</f>
        <v>43578.569999999992</v>
      </c>
      <c r="L215" s="12">
        <f t="shared" ref="L215:L231" si="38">SUM(C215-K215)</f>
        <v>149988.73625424609</v>
      </c>
    </row>
    <row r="216" spans="1:12" ht="31.5" x14ac:dyDescent="0.25">
      <c r="A216" s="10" t="s">
        <v>263</v>
      </c>
      <c r="B216" s="42" t="s">
        <v>264</v>
      </c>
      <c r="C216" s="12">
        <v>90331.409585314817</v>
      </c>
      <c r="D216" s="12">
        <v>2746.07</v>
      </c>
      <c r="E216" s="12">
        <v>2592.5</v>
      </c>
      <c r="F216" s="12">
        <f t="shared" si="36"/>
        <v>84992.83958531481</v>
      </c>
      <c r="G216" s="12">
        <v>10021.48</v>
      </c>
      <c r="H216" s="12"/>
      <c r="I216" s="12"/>
      <c r="J216" s="12"/>
      <c r="K216" s="12">
        <f t="shared" si="37"/>
        <v>15360.05</v>
      </c>
      <c r="L216" s="12">
        <f t="shared" si="38"/>
        <v>74971.359585314814</v>
      </c>
    </row>
    <row r="217" spans="1:12" x14ac:dyDescent="0.25">
      <c r="A217" s="10" t="s">
        <v>265</v>
      </c>
      <c r="B217" s="11" t="s">
        <v>266</v>
      </c>
      <c r="C217" s="12">
        <v>70974.678959890211</v>
      </c>
      <c r="D217" s="12">
        <v>2157.63</v>
      </c>
      <c r="E217" s="12">
        <v>2036.97</v>
      </c>
      <c r="F217" s="12">
        <f t="shared" si="36"/>
        <v>65849.31895989021</v>
      </c>
      <c r="G217" s="12">
        <v>5499.05</v>
      </c>
      <c r="H217" s="12"/>
      <c r="I217" s="12"/>
      <c r="J217" s="12">
        <v>930.76</v>
      </c>
      <c r="K217" s="12">
        <f t="shared" si="37"/>
        <v>10624.410000000002</v>
      </c>
      <c r="L217" s="12">
        <f t="shared" si="38"/>
        <v>60350.268959890207</v>
      </c>
    </row>
    <row r="218" spans="1:12" x14ac:dyDescent="0.25">
      <c r="A218" s="10" t="s">
        <v>267</v>
      </c>
      <c r="B218" s="11" t="s">
        <v>232</v>
      </c>
      <c r="C218" s="12">
        <v>38713.47</v>
      </c>
      <c r="D218" s="12">
        <v>1176.8900000000001</v>
      </c>
      <c r="E218" s="12">
        <v>1111.08</v>
      </c>
      <c r="F218" s="12">
        <f t="shared" si="36"/>
        <v>36425.5</v>
      </c>
      <c r="G218" s="12">
        <v>347.81</v>
      </c>
      <c r="H218" s="12"/>
      <c r="I218" s="12"/>
      <c r="J218" s="12"/>
      <c r="K218" s="12">
        <f t="shared" si="37"/>
        <v>2635.78</v>
      </c>
      <c r="L218" s="12">
        <f t="shared" si="38"/>
        <v>36077.69</v>
      </c>
    </row>
    <row r="219" spans="1:12" x14ac:dyDescent="0.25">
      <c r="A219" s="10" t="s">
        <v>268</v>
      </c>
      <c r="B219" s="11" t="s">
        <v>269</v>
      </c>
      <c r="C219" s="12">
        <v>38713.47</v>
      </c>
      <c r="D219" s="12">
        <v>1176.8900000000001</v>
      </c>
      <c r="E219" s="12">
        <v>1111.08</v>
      </c>
      <c r="F219" s="12">
        <f t="shared" si="36"/>
        <v>36425.5</v>
      </c>
      <c r="G219" s="12">
        <v>347.81</v>
      </c>
      <c r="H219" s="12"/>
      <c r="I219" s="12"/>
      <c r="J219" s="12"/>
      <c r="K219" s="12">
        <f t="shared" si="37"/>
        <v>2635.78</v>
      </c>
      <c r="L219" s="12">
        <f t="shared" si="38"/>
        <v>36077.69</v>
      </c>
    </row>
    <row r="220" spans="1:12" x14ac:dyDescent="0.25">
      <c r="A220" s="10" t="s">
        <v>270</v>
      </c>
      <c r="B220" s="11" t="s">
        <v>232</v>
      </c>
      <c r="C220" s="12">
        <v>38713.47</v>
      </c>
      <c r="D220" s="12">
        <v>1176.8900000000001</v>
      </c>
      <c r="E220" s="12">
        <v>1111.08</v>
      </c>
      <c r="F220" s="12">
        <f t="shared" si="36"/>
        <v>36425.5</v>
      </c>
      <c r="G220" s="12">
        <v>347.81</v>
      </c>
      <c r="H220" s="12"/>
      <c r="I220" s="12"/>
      <c r="J220" s="12">
        <v>0</v>
      </c>
      <c r="K220" s="12">
        <f t="shared" si="37"/>
        <v>2635.78</v>
      </c>
      <c r="L220" s="12">
        <f t="shared" si="38"/>
        <v>36077.69</v>
      </c>
    </row>
    <row r="221" spans="1:12" x14ac:dyDescent="0.25">
      <c r="A221" s="26" t="s">
        <v>271</v>
      </c>
      <c r="B221" s="11" t="s">
        <v>272</v>
      </c>
      <c r="C221" s="12">
        <v>38713.47</v>
      </c>
      <c r="D221" s="12">
        <v>1176.8900000000001</v>
      </c>
      <c r="E221" s="12">
        <v>1111.08</v>
      </c>
      <c r="F221" s="12">
        <f t="shared" si="36"/>
        <v>36425.5</v>
      </c>
      <c r="G221" s="12">
        <v>347.81</v>
      </c>
      <c r="H221" s="12"/>
      <c r="I221" s="12"/>
      <c r="J221" s="12"/>
      <c r="K221" s="12">
        <f t="shared" si="37"/>
        <v>2635.78</v>
      </c>
      <c r="L221" s="12">
        <f t="shared" si="38"/>
        <v>36077.69</v>
      </c>
    </row>
    <row r="222" spans="1:12" x14ac:dyDescent="0.25">
      <c r="A222" s="10" t="s">
        <v>273</v>
      </c>
      <c r="B222" s="42" t="s">
        <v>272</v>
      </c>
      <c r="C222" s="12">
        <v>38713.47</v>
      </c>
      <c r="D222" s="12">
        <v>1176.8900000000001</v>
      </c>
      <c r="E222" s="12">
        <v>1111.08</v>
      </c>
      <c r="F222" s="12">
        <f t="shared" si="36"/>
        <v>36425.5</v>
      </c>
      <c r="G222" s="12">
        <v>347.81</v>
      </c>
      <c r="H222" s="12"/>
      <c r="I222" s="12"/>
      <c r="J222" s="12"/>
      <c r="K222" s="12">
        <f t="shared" si="37"/>
        <v>2635.78</v>
      </c>
      <c r="L222" s="12">
        <f t="shared" si="38"/>
        <v>36077.69</v>
      </c>
    </row>
    <row r="223" spans="1:12" x14ac:dyDescent="0.25">
      <c r="A223" s="10" t="s">
        <v>274</v>
      </c>
      <c r="B223" s="42" t="s">
        <v>272</v>
      </c>
      <c r="C223" s="12">
        <v>38713.47</v>
      </c>
      <c r="D223" s="12">
        <v>1176.8900000000001</v>
      </c>
      <c r="E223" s="12">
        <v>1111.08</v>
      </c>
      <c r="F223" s="12">
        <f t="shared" si="36"/>
        <v>36425.5</v>
      </c>
      <c r="G223" s="12">
        <v>347.81</v>
      </c>
      <c r="H223" s="12"/>
      <c r="I223" s="12"/>
      <c r="J223" s="12"/>
      <c r="K223" s="12">
        <f t="shared" si="37"/>
        <v>2635.78</v>
      </c>
      <c r="L223" s="12">
        <f t="shared" si="38"/>
        <v>36077.69</v>
      </c>
    </row>
    <row r="224" spans="1:12" ht="31.5" x14ac:dyDescent="0.25">
      <c r="A224" s="10" t="s">
        <v>275</v>
      </c>
      <c r="B224" s="42" t="s">
        <v>276</v>
      </c>
      <c r="C224" s="12">
        <v>38713.465845600003</v>
      </c>
      <c r="D224" s="12">
        <v>1176.8900000000001</v>
      </c>
      <c r="E224" s="12">
        <v>1111.08</v>
      </c>
      <c r="F224" s="12">
        <f t="shared" si="36"/>
        <v>36425.495845600002</v>
      </c>
      <c r="G224" s="12">
        <v>347.81</v>
      </c>
      <c r="H224" s="12"/>
      <c r="I224" s="12"/>
      <c r="J224" s="12"/>
      <c r="K224" s="12">
        <f t="shared" si="37"/>
        <v>2635.78</v>
      </c>
      <c r="L224" s="12">
        <f t="shared" si="38"/>
        <v>36077.685845600005</v>
      </c>
    </row>
    <row r="225" spans="1:12" x14ac:dyDescent="0.25">
      <c r="A225" s="12" t="s">
        <v>277</v>
      </c>
      <c r="B225" s="11" t="s">
        <v>278</v>
      </c>
      <c r="C225" s="12">
        <v>38713.47</v>
      </c>
      <c r="D225" s="12">
        <v>1176.8900000000001</v>
      </c>
      <c r="E225" s="12">
        <v>1111.08</v>
      </c>
      <c r="F225" s="12">
        <f t="shared" si="36"/>
        <v>36425.5</v>
      </c>
      <c r="G225" s="12">
        <v>347.91</v>
      </c>
      <c r="H225" s="12"/>
      <c r="I225" s="12"/>
      <c r="J225" s="12"/>
      <c r="K225" s="12">
        <f t="shared" si="37"/>
        <v>2635.88</v>
      </c>
      <c r="L225" s="12">
        <f t="shared" si="38"/>
        <v>36077.590000000004</v>
      </c>
    </row>
    <row r="226" spans="1:12" x14ac:dyDescent="0.25">
      <c r="A226" s="12" t="s">
        <v>279</v>
      </c>
      <c r="B226" s="11" t="s">
        <v>278</v>
      </c>
      <c r="C226" s="12">
        <v>38713.47</v>
      </c>
      <c r="D226" s="12">
        <v>1176.8900000000001</v>
      </c>
      <c r="E226" s="12">
        <v>1111.08</v>
      </c>
      <c r="F226" s="12">
        <f t="shared" si="36"/>
        <v>36425.5</v>
      </c>
      <c r="G226" s="12">
        <v>347.91</v>
      </c>
      <c r="H226" s="12"/>
      <c r="I226" s="12"/>
      <c r="J226" s="12"/>
      <c r="K226" s="12">
        <f t="shared" si="37"/>
        <v>2635.88</v>
      </c>
      <c r="L226" s="12">
        <f t="shared" si="38"/>
        <v>36077.590000000004</v>
      </c>
    </row>
    <row r="227" spans="1:12" x14ac:dyDescent="0.25">
      <c r="A227" s="10" t="s">
        <v>280</v>
      </c>
      <c r="B227" s="11" t="s">
        <v>278</v>
      </c>
      <c r="C227" s="12">
        <v>38713.47</v>
      </c>
      <c r="D227" s="12">
        <v>1176.8900000000001</v>
      </c>
      <c r="E227" s="12">
        <v>1111.08</v>
      </c>
      <c r="F227" s="12">
        <f t="shared" si="36"/>
        <v>36425.5</v>
      </c>
      <c r="G227" s="12">
        <v>347.91</v>
      </c>
      <c r="H227" s="12"/>
      <c r="I227" s="12"/>
      <c r="J227" s="12"/>
      <c r="K227" s="12">
        <f t="shared" si="37"/>
        <v>2635.88</v>
      </c>
      <c r="L227" s="12">
        <f t="shared" si="38"/>
        <v>36077.590000000004</v>
      </c>
    </row>
    <row r="228" spans="1:12" ht="31.5" x14ac:dyDescent="0.25">
      <c r="A228" s="10" t="s">
        <v>281</v>
      </c>
      <c r="B228" s="42" t="s">
        <v>282</v>
      </c>
      <c r="C228" s="12">
        <v>109688.14021073941</v>
      </c>
      <c r="D228" s="12">
        <v>2995.92</v>
      </c>
      <c r="E228" s="12">
        <v>3148.05</v>
      </c>
      <c r="F228" s="12">
        <f t="shared" si="36"/>
        <v>103544.17021073941</v>
      </c>
      <c r="G228" s="12">
        <v>14659.31</v>
      </c>
      <c r="H228" s="12"/>
      <c r="I228" s="12"/>
      <c r="J228" s="12">
        <v>0</v>
      </c>
      <c r="K228" s="12">
        <f t="shared" si="37"/>
        <v>20803.28</v>
      </c>
      <c r="L228" s="12">
        <f t="shared" si="38"/>
        <v>88884.860210739411</v>
      </c>
    </row>
    <row r="229" spans="1:12" ht="31.5" x14ac:dyDescent="0.25">
      <c r="A229" s="10" t="s">
        <v>283</v>
      </c>
      <c r="B229" s="42" t="s">
        <v>284</v>
      </c>
      <c r="C229" s="12">
        <v>109688.14021073941</v>
      </c>
      <c r="D229" s="12">
        <v>2995.92</v>
      </c>
      <c r="E229" s="12">
        <v>3148.05</v>
      </c>
      <c r="F229" s="12">
        <f t="shared" si="36"/>
        <v>103544.17021073941</v>
      </c>
      <c r="G229" s="12">
        <v>14659.31</v>
      </c>
      <c r="H229" s="12"/>
      <c r="I229" s="12"/>
      <c r="J229" s="12"/>
      <c r="K229" s="12">
        <f t="shared" si="37"/>
        <v>20803.28</v>
      </c>
      <c r="L229" s="12">
        <f t="shared" si="38"/>
        <v>88884.860210739411</v>
      </c>
    </row>
    <row r="230" spans="1:12" x14ac:dyDescent="0.25">
      <c r="A230" s="10" t="s">
        <v>285</v>
      </c>
      <c r="B230" s="42" t="s">
        <v>286</v>
      </c>
      <c r="C230" s="12">
        <v>83879.166043506615</v>
      </c>
      <c r="D230" s="12">
        <v>2549.9299999999998</v>
      </c>
      <c r="E230" s="12">
        <v>2407.33</v>
      </c>
      <c r="F230" s="12">
        <f t="shared" si="36"/>
        <v>77991.146043506626</v>
      </c>
      <c r="G230" s="12">
        <v>8275.06</v>
      </c>
      <c r="H230" s="12"/>
      <c r="I230" s="12"/>
      <c r="J230" s="12">
        <v>930.76</v>
      </c>
      <c r="K230" s="12">
        <f t="shared" si="37"/>
        <v>14163.08</v>
      </c>
      <c r="L230" s="12">
        <f t="shared" si="38"/>
        <v>69716.086043506613</v>
      </c>
    </row>
    <row r="231" spans="1:12" x14ac:dyDescent="0.25">
      <c r="A231" s="10" t="s">
        <v>287</v>
      </c>
      <c r="B231" s="42" t="s">
        <v>288</v>
      </c>
      <c r="C231" s="12">
        <v>51617.942691700002</v>
      </c>
      <c r="D231" s="12">
        <v>1569.19</v>
      </c>
      <c r="E231" s="12">
        <v>1481.43</v>
      </c>
      <c r="F231" s="12">
        <f t="shared" si="36"/>
        <v>48567.322691699999</v>
      </c>
      <c r="G231" s="12">
        <v>2169.09</v>
      </c>
      <c r="H231" s="12"/>
      <c r="I231" s="12"/>
      <c r="J231" s="12"/>
      <c r="K231" s="12">
        <f t="shared" si="37"/>
        <v>5219.71</v>
      </c>
      <c r="L231" s="12">
        <f t="shared" si="38"/>
        <v>46398.232691700003</v>
      </c>
    </row>
    <row r="232" spans="1:12" x14ac:dyDescent="0.25">
      <c r="A232" s="13" t="s">
        <v>289</v>
      </c>
      <c r="B232" s="43"/>
      <c r="C232" s="15">
        <f>SUM(C215:C231)</f>
        <v>1096881.4798017363</v>
      </c>
      <c r="D232" s="15">
        <f>SUM(D215:D231)</f>
        <v>29779.479999999992</v>
      </c>
      <c r="E232" s="15">
        <f>SUM(E215:E231)</f>
        <v>31480.510000000009</v>
      </c>
      <c r="F232" s="15">
        <f>SUM(F215:F231)</f>
        <v>1033759.9698017365</v>
      </c>
      <c r="G232" s="15">
        <f>SUM(G215:G231)</f>
        <v>93788.969999999987</v>
      </c>
      <c r="H232" s="15"/>
      <c r="I232" s="15"/>
      <c r="J232" s="15">
        <f>SUM(J215:J231)</f>
        <v>1861.52</v>
      </c>
      <c r="K232" s="15">
        <f>SUM(K215:K231)</f>
        <v>156910.47999999998</v>
      </c>
      <c r="L232" s="15">
        <f>SUM(L215:L231)</f>
        <v>939970.99980173644</v>
      </c>
    </row>
    <row r="233" spans="1:12" x14ac:dyDescent="0.25">
      <c r="A233" s="39" t="s">
        <v>290</v>
      </c>
      <c r="B233" s="44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x14ac:dyDescent="0.25">
      <c r="A234" s="10" t="s">
        <v>291</v>
      </c>
      <c r="B234" s="42" t="s">
        <v>172</v>
      </c>
      <c r="C234" s="12">
        <v>193567.30625424607</v>
      </c>
      <c r="D234" s="12">
        <v>2995.92</v>
      </c>
      <c r="E234" s="12">
        <v>5555.38</v>
      </c>
      <c r="F234" s="12">
        <f t="shared" ref="F234:F236" si="39">SUM(C234-D234-E234-J234)</f>
        <v>184085.24625424604</v>
      </c>
      <c r="G234" s="12">
        <v>34798.58</v>
      </c>
      <c r="H234" s="12"/>
      <c r="I234" s="12"/>
      <c r="J234" s="12">
        <v>930.76</v>
      </c>
      <c r="K234" s="12">
        <f t="shared" ref="K234:K236" si="40">SUM(D234+E234+G234+J234)</f>
        <v>44280.640000000007</v>
      </c>
      <c r="L234" s="12">
        <f>SUM(C234-K234)</f>
        <v>149286.66625424605</v>
      </c>
    </row>
    <row r="235" spans="1:12" x14ac:dyDescent="0.25">
      <c r="A235" s="10" t="s">
        <v>292</v>
      </c>
      <c r="B235" s="42" t="s">
        <v>293</v>
      </c>
      <c r="C235" s="12">
        <v>64522.435418082008</v>
      </c>
      <c r="D235" s="12">
        <v>1961.48</v>
      </c>
      <c r="E235" s="12">
        <v>1851.79</v>
      </c>
      <c r="F235" s="12">
        <f t="shared" si="39"/>
        <v>56986.125418082003</v>
      </c>
      <c r="G235" s="12">
        <v>3736.01</v>
      </c>
      <c r="H235" s="12"/>
      <c r="I235" s="12">
        <v>12100</v>
      </c>
      <c r="J235" s="12">
        <v>3723.04</v>
      </c>
      <c r="K235" s="12">
        <f>SUM(D235+E235+G235+I235+J235)</f>
        <v>23372.32</v>
      </c>
      <c r="L235" s="12">
        <f>SUM(C235-K235)</f>
        <v>41150.115418082009</v>
      </c>
    </row>
    <row r="236" spans="1:12" x14ac:dyDescent="0.25">
      <c r="A236" s="10" t="s">
        <v>294</v>
      </c>
      <c r="B236" s="42" t="s">
        <v>295</v>
      </c>
      <c r="C236" s="12">
        <v>32261.217709041004</v>
      </c>
      <c r="D236" s="12">
        <v>980.74</v>
      </c>
      <c r="E236" s="12">
        <v>925.9</v>
      </c>
      <c r="F236" s="12">
        <f t="shared" si="39"/>
        <v>30354.577709041001</v>
      </c>
      <c r="G236" s="12">
        <v>0</v>
      </c>
      <c r="H236" s="12"/>
      <c r="I236" s="12"/>
      <c r="J236" s="12">
        <v>0</v>
      </c>
      <c r="K236" s="12">
        <f t="shared" si="40"/>
        <v>1906.6399999999999</v>
      </c>
      <c r="L236" s="12">
        <f>SUM(C236-K236)</f>
        <v>30354.577709041005</v>
      </c>
    </row>
    <row r="237" spans="1:12" x14ac:dyDescent="0.25">
      <c r="A237" s="13" t="s">
        <v>296</v>
      </c>
      <c r="B237" s="43"/>
      <c r="C237" s="15">
        <f t="shared" ref="C237:L237" si="41">SUM(C234:C236)</f>
        <v>290350.95938136912</v>
      </c>
      <c r="D237" s="15">
        <f t="shared" si="41"/>
        <v>5938.1399999999994</v>
      </c>
      <c r="E237" s="15">
        <f t="shared" si="41"/>
        <v>8333.07</v>
      </c>
      <c r="F237" s="15">
        <f t="shared" si="41"/>
        <v>271425.94938136905</v>
      </c>
      <c r="G237" s="15">
        <f t="shared" si="41"/>
        <v>38534.590000000004</v>
      </c>
      <c r="H237" s="15"/>
      <c r="I237" s="15">
        <f t="shared" si="41"/>
        <v>12100</v>
      </c>
      <c r="J237" s="15">
        <f t="shared" si="41"/>
        <v>4653.8</v>
      </c>
      <c r="K237" s="15">
        <f t="shared" si="41"/>
        <v>69559.600000000006</v>
      </c>
      <c r="L237" s="15">
        <f t="shared" si="41"/>
        <v>220791.35938136908</v>
      </c>
    </row>
    <row r="238" spans="1:12" x14ac:dyDescent="0.25">
      <c r="A238" s="13" t="s">
        <v>297</v>
      </c>
      <c r="B238" s="42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x14ac:dyDescent="0.25">
      <c r="A239" s="45" t="s">
        <v>298</v>
      </c>
      <c r="B239" s="42" t="s">
        <v>172</v>
      </c>
      <c r="C239" s="12">
        <v>193567.30568980001</v>
      </c>
      <c r="D239" s="12">
        <v>2995.92</v>
      </c>
      <c r="E239" s="12">
        <v>5555.38</v>
      </c>
      <c r="F239" s="12">
        <f t="shared" ref="F239:F241" si="42">SUM(C239-D239-E239-J239)</f>
        <v>183154.4856898</v>
      </c>
      <c r="G239" s="12">
        <v>34569.89</v>
      </c>
      <c r="H239" s="12"/>
      <c r="I239" s="12"/>
      <c r="J239" s="12">
        <v>1861.52</v>
      </c>
      <c r="K239" s="12">
        <f t="shared" ref="K239:K241" si="43">SUM(D239+E239+G239+J239)</f>
        <v>44982.71</v>
      </c>
      <c r="L239" s="12">
        <f>SUM(C239-K239)</f>
        <v>148584.59568980001</v>
      </c>
    </row>
    <row r="240" spans="1:12" x14ac:dyDescent="0.25">
      <c r="A240" s="16" t="s">
        <v>299</v>
      </c>
      <c r="B240" s="46" t="s">
        <v>42</v>
      </c>
      <c r="C240" s="12">
        <v>58070.191876273821</v>
      </c>
      <c r="D240" s="12">
        <v>1765.33</v>
      </c>
      <c r="E240" s="12">
        <v>1666.61</v>
      </c>
      <c r="F240" s="12">
        <f t="shared" si="42"/>
        <v>53707.491876273816</v>
      </c>
      <c r="G240" s="12">
        <v>3070.68</v>
      </c>
      <c r="H240" s="12"/>
      <c r="I240" s="12"/>
      <c r="J240" s="12">
        <v>930.76</v>
      </c>
      <c r="K240" s="12">
        <f t="shared" si="43"/>
        <v>7433.3799999999992</v>
      </c>
      <c r="L240" s="12">
        <f>SUM(C240-K240)</f>
        <v>50636.811876273823</v>
      </c>
    </row>
    <row r="241" spans="1:12" ht="31.5" x14ac:dyDescent="0.25">
      <c r="A241" s="16" t="s">
        <v>300</v>
      </c>
      <c r="B241" s="46" t="s">
        <v>301</v>
      </c>
      <c r="C241" s="12">
        <v>38713.47</v>
      </c>
      <c r="D241" s="12">
        <v>1176.8900000000001</v>
      </c>
      <c r="E241" s="12">
        <v>1111.08</v>
      </c>
      <c r="F241" s="12">
        <f t="shared" si="42"/>
        <v>36425.5</v>
      </c>
      <c r="G241" s="12">
        <v>347.81</v>
      </c>
      <c r="H241" s="12"/>
      <c r="I241" s="12"/>
      <c r="J241" s="12">
        <v>0</v>
      </c>
      <c r="K241" s="12">
        <f t="shared" si="43"/>
        <v>2635.78</v>
      </c>
      <c r="L241" s="12">
        <f>SUM(C241-K241)</f>
        <v>36077.69</v>
      </c>
    </row>
    <row r="242" spans="1:12" x14ac:dyDescent="0.25">
      <c r="A242" s="13" t="s">
        <v>296</v>
      </c>
      <c r="B242" s="14"/>
      <c r="C242" s="15">
        <f>SUM(C239:C241)</f>
        <v>290350.96756607387</v>
      </c>
      <c r="D242" s="15">
        <f>SUM(D239:D241)</f>
        <v>5938.14</v>
      </c>
      <c r="E242" s="15">
        <f>SUM(E239:E241)</f>
        <v>8333.07</v>
      </c>
      <c r="F242" s="15">
        <f>SUM(F239:F241)</f>
        <v>273287.47756607382</v>
      </c>
      <c r="G242" s="15">
        <f>SUM(G239:G241)</f>
        <v>37988.379999999997</v>
      </c>
      <c r="H242" s="15"/>
      <c r="I242" s="15"/>
      <c r="J242" s="15">
        <f>SUM(J239:J241)</f>
        <v>2792.2799999999997</v>
      </c>
      <c r="K242" s="15">
        <f>SUM(K239:K241)</f>
        <v>55051.869999999995</v>
      </c>
      <c r="L242" s="15">
        <f>SUM(L239:L241)</f>
        <v>235299.09756607385</v>
      </c>
    </row>
    <row r="243" spans="1:12" x14ac:dyDescent="0.25">
      <c r="A243" s="10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25">
      <c r="A244" s="13" t="s">
        <v>302</v>
      </c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25">
      <c r="A245" s="10" t="s">
        <v>303</v>
      </c>
      <c r="B245" s="11" t="s">
        <v>160</v>
      </c>
      <c r="C245" s="12">
        <v>193567.31</v>
      </c>
      <c r="D245" s="12">
        <v>2995.92</v>
      </c>
      <c r="E245" s="12">
        <v>5555.38</v>
      </c>
      <c r="F245" s="12">
        <f t="shared" ref="F245:F246" si="44">SUM(C245-D245-E245-J245)</f>
        <v>184085.24999999997</v>
      </c>
      <c r="G245" s="12">
        <v>34798.58</v>
      </c>
      <c r="H245" s="12"/>
      <c r="I245" s="12"/>
      <c r="J245" s="12">
        <v>930.76</v>
      </c>
      <c r="K245" s="12">
        <f t="shared" ref="K245:K246" si="45">SUM(D245+E245+G245+J245)</f>
        <v>44280.640000000007</v>
      </c>
      <c r="L245" s="12">
        <f>SUM(C245-K245)</f>
        <v>149286.66999999998</v>
      </c>
    </row>
    <row r="246" spans="1:12" x14ac:dyDescent="0.25">
      <c r="A246" s="10" t="s">
        <v>304</v>
      </c>
      <c r="B246" s="11" t="s">
        <v>137</v>
      </c>
      <c r="C246" s="12">
        <v>70974.675614499996</v>
      </c>
      <c r="D246" s="12">
        <v>2157.63</v>
      </c>
      <c r="E246" s="12">
        <v>2036.97</v>
      </c>
      <c r="F246" s="12">
        <f t="shared" si="44"/>
        <v>66780.07561449999</v>
      </c>
      <c r="G246" s="12">
        <v>5682</v>
      </c>
      <c r="H246" s="12"/>
      <c r="I246" s="12"/>
      <c r="J246" s="12"/>
      <c r="K246" s="12">
        <f t="shared" si="45"/>
        <v>9876.6</v>
      </c>
      <c r="L246" s="12">
        <f>SUM(C246-K246)</f>
        <v>61098.075614499998</v>
      </c>
    </row>
    <row r="247" spans="1:12" x14ac:dyDescent="0.25">
      <c r="A247" s="13" t="s">
        <v>305</v>
      </c>
      <c r="B247" s="14"/>
      <c r="C247" s="15">
        <f t="shared" ref="C247:G247" si="46">SUM(C245:C246)</f>
        <v>264541.98561450001</v>
      </c>
      <c r="D247" s="15">
        <f t="shared" si="46"/>
        <v>5153.55</v>
      </c>
      <c r="E247" s="15">
        <f t="shared" si="46"/>
        <v>7592.35</v>
      </c>
      <c r="F247" s="15">
        <f t="shared" si="46"/>
        <v>250865.32561449998</v>
      </c>
      <c r="G247" s="15">
        <f t="shared" si="46"/>
        <v>40480.58</v>
      </c>
      <c r="H247" s="15"/>
      <c r="I247" s="15"/>
      <c r="J247" s="15">
        <f>SUM(J245)</f>
        <v>930.76</v>
      </c>
      <c r="K247" s="15">
        <f>SUM(K245:K246)</f>
        <v>54157.240000000005</v>
      </c>
      <c r="L247" s="15">
        <f>SUM(L245:L246)</f>
        <v>210384.74561449999</v>
      </c>
    </row>
    <row r="248" spans="1:12" x14ac:dyDescent="0.25">
      <c r="A248" s="13" t="s">
        <v>306</v>
      </c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25">
      <c r="A249" s="47" t="s">
        <v>307</v>
      </c>
      <c r="B249" s="48" t="s">
        <v>172</v>
      </c>
      <c r="C249" s="12">
        <v>193567.30625424607</v>
      </c>
      <c r="D249" s="12">
        <v>2995.92</v>
      </c>
      <c r="E249" s="12">
        <v>5555.38</v>
      </c>
      <c r="F249" s="12">
        <f t="shared" ref="F249:F250" si="47">SUM(C249-D249-E249-J249)</f>
        <v>184085.24625424604</v>
      </c>
      <c r="G249" s="12">
        <v>34798.58</v>
      </c>
      <c r="H249" s="12"/>
      <c r="I249" s="12"/>
      <c r="J249" s="49">
        <v>930.76</v>
      </c>
      <c r="K249" s="12">
        <f t="shared" ref="K249:K250" si="48">SUM(D249+E249+G249+J249)</f>
        <v>44280.640000000007</v>
      </c>
      <c r="L249" s="12">
        <f>SUM(C249-K249)</f>
        <v>149286.66625424605</v>
      </c>
    </row>
    <row r="250" spans="1:12" x14ac:dyDescent="0.25">
      <c r="A250" s="47" t="s">
        <v>308</v>
      </c>
      <c r="B250" s="48" t="s">
        <v>309</v>
      </c>
      <c r="C250" s="12">
        <v>70974.675614499996</v>
      </c>
      <c r="D250" s="12">
        <v>2157.63</v>
      </c>
      <c r="E250" s="12">
        <v>2036.97</v>
      </c>
      <c r="F250" s="12">
        <f t="shared" si="47"/>
        <v>66780.07561449999</v>
      </c>
      <c r="G250" s="12">
        <v>5682</v>
      </c>
      <c r="H250" s="12"/>
      <c r="I250" s="12"/>
      <c r="J250" s="12"/>
      <c r="K250" s="12">
        <f t="shared" si="48"/>
        <v>9876.6</v>
      </c>
      <c r="L250" s="12">
        <f>SUM(C250-K250)</f>
        <v>61098.075614499998</v>
      </c>
    </row>
    <row r="251" spans="1:12" x14ac:dyDescent="0.25">
      <c r="A251" s="50" t="s">
        <v>305</v>
      </c>
      <c r="B251" s="51"/>
      <c r="C251" s="15">
        <f t="shared" ref="C251:L251" si="49">SUM(C249:C250)</f>
        <v>264541.98186874605</v>
      </c>
      <c r="D251" s="15">
        <f t="shared" si="49"/>
        <v>5153.55</v>
      </c>
      <c r="E251" s="15">
        <f t="shared" si="49"/>
        <v>7592.35</v>
      </c>
      <c r="F251" s="15">
        <f t="shared" si="49"/>
        <v>250865.32186874602</v>
      </c>
      <c r="G251" s="15">
        <f t="shared" si="49"/>
        <v>40480.58</v>
      </c>
      <c r="H251" s="15"/>
      <c r="I251" s="15"/>
      <c r="J251" s="24">
        <f t="shared" si="49"/>
        <v>930.76</v>
      </c>
      <c r="K251" s="15">
        <f>SUM(K249:K250)</f>
        <v>54157.240000000005</v>
      </c>
      <c r="L251" s="15">
        <f t="shared" si="49"/>
        <v>210384.74186874606</v>
      </c>
    </row>
    <row r="252" spans="1:12" x14ac:dyDescent="0.25">
      <c r="A252" s="50" t="s">
        <v>310</v>
      </c>
      <c r="B252" s="48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25">
      <c r="A253" s="50" t="s">
        <v>311</v>
      </c>
      <c r="B253" s="48" t="s">
        <v>312</v>
      </c>
      <c r="C253" s="31">
        <v>135497.12</v>
      </c>
      <c r="D253" s="31">
        <v>2995.92</v>
      </c>
      <c r="E253" s="31">
        <v>3888.77</v>
      </c>
      <c r="F253" s="12">
        <f t="shared" ref="F253:F254" si="50">SUM(C253-D253-E253-J253)</f>
        <v>128612.42999999998</v>
      </c>
      <c r="G253" s="31">
        <v>20926.38</v>
      </c>
      <c r="H253" s="12"/>
      <c r="I253" s="12"/>
      <c r="J253" s="12">
        <v>0</v>
      </c>
      <c r="K253" s="12">
        <f t="shared" ref="K253:K254" si="51">SUM(D253+E253+G253+J253)</f>
        <v>27811.07</v>
      </c>
      <c r="L253" s="12">
        <f>SUM(C253-K253)</f>
        <v>107686.04999999999</v>
      </c>
    </row>
    <row r="254" spans="1:12" x14ac:dyDescent="0.25">
      <c r="A254" s="10" t="s">
        <v>313</v>
      </c>
      <c r="B254" s="11" t="s">
        <v>66</v>
      </c>
      <c r="C254" s="12">
        <v>64522.440499999997</v>
      </c>
      <c r="D254" s="12">
        <v>1961.48</v>
      </c>
      <c r="E254" s="12">
        <v>1851.79</v>
      </c>
      <c r="F254" s="12">
        <f t="shared" si="50"/>
        <v>60709.170499999993</v>
      </c>
      <c r="G254" s="12">
        <v>4467.82</v>
      </c>
      <c r="H254" s="12"/>
      <c r="I254" s="12"/>
      <c r="J254" s="12"/>
      <c r="K254" s="12">
        <f t="shared" si="51"/>
        <v>8281.09</v>
      </c>
      <c r="L254" s="12">
        <f>SUM(C254-K254)</f>
        <v>56241.3505</v>
      </c>
    </row>
    <row r="255" spans="1:12" x14ac:dyDescent="0.25">
      <c r="A255" s="13" t="s">
        <v>305</v>
      </c>
      <c r="B255" s="14"/>
      <c r="C255" s="15">
        <f>SUM(C253:C254)</f>
        <v>200019.56049999999</v>
      </c>
      <c r="D255" s="15">
        <f t="shared" ref="D255:L255" si="52">SUM(D253:D254)</f>
        <v>4957.3999999999996</v>
      </c>
      <c r="E255" s="15">
        <f t="shared" si="52"/>
        <v>5740.5599999999995</v>
      </c>
      <c r="F255" s="15">
        <f t="shared" si="52"/>
        <v>189321.60049999997</v>
      </c>
      <c r="G255" s="15">
        <f t="shared" si="52"/>
        <v>25394.2</v>
      </c>
      <c r="H255" s="15"/>
      <c r="I255" s="15"/>
      <c r="J255" s="15">
        <f t="shared" si="52"/>
        <v>0</v>
      </c>
      <c r="K255" s="15">
        <f t="shared" si="52"/>
        <v>36092.160000000003</v>
      </c>
      <c r="L255" s="15">
        <f t="shared" si="52"/>
        <v>163927.40049999999</v>
      </c>
    </row>
    <row r="256" spans="1:12" x14ac:dyDescent="0.25">
      <c r="A256" s="15" t="s">
        <v>314</v>
      </c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25">
      <c r="A257" s="12" t="s">
        <v>315</v>
      </c>
      <c r="B257" s="11" t="s">
        <v>172</v>
      </c>
      <c r="C257" s="12">
        <v>193567.30625424607</v>
      </c>
      <c r="D257" s="12">
        <v>2995.92</v>
      </c>
      <c r="E257" s="12">
        <v>5555.38</v>
      </c>
      <c r="F257" s="12">
        <f t="shared" ref="F257:F262" si="53">SUM(C257-D257-E257-J257)</f>
        <v>185016.00625424605</v>
      </c>
      <c r="G257" s="12">
        <v>35027.269999999997</v>
      </c>
      <c r="H257" s="12"/>
      <c r="I257" s="12"/>
      <c r="J257" s="12"/>
      <c r="K257" s="12">
        <f t="shared" ref="K257:K262" si="54">SUM(D257+E257+G257+J257)</f>
        <v>43578.569999999992</v>
      </c>
      <c r="L257" s="12">
        <f t="shared" ref="L257:L262" si="55">SUM(C257-K257)</f>
        <v>149988.73625424609</v>
      </c>
    </row>
    <row r="258" spans="1:12" x14ac:dyDescent="0.25">
      <c r="A258" s="16" t="s">
        <v>316</v>
      </c>
      <c r="B258" s="11" t="s">
        <v>317</v>
      </c>
      <c r="C258" s="12">
        <v>90331.41</v>
      </c>
      <c r="D258" s="12">
        <v>2746.07</v>
      </c>
      <c r="E258" s="12">
        <v>2592.5</v>
      </c>
      <c r="F258" s="12">
        <f t="shared" si="53"/>
        <v>84992.84</v>
      </c>
      <c r="G258" s="12">
        <v>10021.48</v>
      </c>
      <c r="H258" s="12"/>
      <c r="I258" s="12"/>
      <c r="J258" s="12"/>
      <c r="K258" s="12">
        <f t="shared" si="54"/>
        <v>15360.05</v>
      </c>
      <c r="L258" s="12">
        <f t="shared" si="55"/>
        <v>74971.360000000001</v>
      </c>
    </row>
    <row r="259" spans="1:12" x14ac:dyDescent="0.25">
      <c r="A259" s="47" t="s">
        <v>318</v>
      </c>
      <c r="B259" s="48" t="s">
        <v>319</v>
      </c>
      <c r="C259" s="12">
        <v>58070.191876273821</v>
      </c>
      <c r="D259" s="12">
        <v>1765.33</v>
      </c>
      <c r="E259" s="12">
        <v>1666.61</v>
      </c>
      <c r="F259" s="12">
        <f t="shared" si="53"/>
        <v>53707.491876273816</v>
      </c>
      <c r="G259" s="12">
        <v>3070.68</v>
      </c>
      <c r="H259" s="12"/>
      <c r="I259" s="12"/>
      <c r="J259" s="12">
        <v>930.76</v>
      </c>
      <c r="K259" s="12">
        <f t="shared" si="54"/>
        <v>7433.3799999999992</v>
      </c>
      <c r="L259" s="12">
        <f t="shared" si="55"/>
        <v>50636.811876273823</v>
      </c>
    </row>
    <row r="260" spans="1:12" x14ac:dyDescent="0.25">
      <c r="A260" s="47" t="s">
        <v>320</v>
      </c>
      <c r="B260" s="48" t="s">
        <v>42</v>
      </c>
      <c r="C260" s="12">
        <v>58070.191876273821</v>
      </c>
      <c r="D260" s="12">
        <v>1765.33</v>
      </c>
      <c r="E260" s="12">
        <v>1666.61</v>
      </c>
      <c r="F260" s="12">
        <f t="shared" si="53"/>
        <v>54638.251876273818</v>
      </c>
      <c r="G260" s="12">
        <v>3253.63</v>
      </c>
      <c r="H260" s="12"/>
      <c r="I260" s="12"/>
      <c r="J260" s="12"/>
      <c r="K260" s="12">
        <f t="shared" si="54"/>
        <v>6685.57</v>
      </c>
      <c r="L260" s="12">
        <f t="shared" si="55"/>
        <v>51384.621876273821</v>
      </c>
    </row>
    <row r="261" spans="1:12" x14ac:dyDescent="0.25">
      <c r="A261" s="47" t="s">
        <v>321</v>
      </c>
      <c r="B261" s="48" t="s">
        <v>322</v>
      </c>
      <c r="C261" s="12">
        <v>45165.720999999998</v>
      </c>
      <c r="D261" s="12">
        <v>1373.04</v>
      </c>
      <c r="E261" s="12">
        <v>1296.26</v>
      </c>
      <c r="F261" s="12">
        <f t="shared" si="53"/>
        <v>42496.420999999995</v>
      </c>
      <c r="G261" s="12">
        <v>1258.45</v>
      </c>
      <c r="H261" s="12"/>
      <c r="I261" s="12"/>
      <c r="J261" s="12">
        <v>0</v>
      </c>
      <c r="K261" s="12">
        <f t="shared" si="54"/>
        <v>3927.75</v>
      </c>
      <c r="L261" s="12">
        <f t="shared" si="55"/>
        <v>41237.970999999998</v>
      </c>
    </row>
    <row r="262" spans="1:12" x14ac:dyDescent="0.25">
      <c r="A262" s="52" t="s">
        <v>323</v>
      </c>
      <c r="B262" s="48" t="s">
        <v>324</v>
      </c>
      <c r="C262" s="12">
        <v>57500</v>
      </c>
      <c r="D262" s="12">
        <v>1748</v>
      </c>
      <c r="E262" s="12">
        <v>1650.25</v>
      </c>
      <c r="F262" s="12">
        <f t="shared" si="53"/>
        <v>54101.75</v>
      </c>
      <c r="G262" s="12">
        <v>3146.33</v>
      </c>
      <c r="H262" s="12"/>
      <c r="I262" s="12"/>
      <c r="J262" s="12"/>
      <c r="K262" s="12">
        <f t="shared" si="54"/>
        <v>6544.58</v>
      </c>
      <c r="L262" s="12">
        <f t="shared" si="55"/>
        <v>50955.42</v>
      </c>
    </row>
    <row r="263" spans="1:12" x14ac:dyDescent="0.25">
      <c r="A263" s="15" t="s">
        <v>325</v>
      </c>
      <c r="B263" s="14"/>
      <c r="C263" s="15">
        <f>SUM(C257:C262)</f>
        <v>502704.82100679376</v>
      </c>
      <c r="D263" s="15">
        <f>SUM(D257:D262)</f>
        <v>12393.689999999999</v>
      </c>
      <c r="E263" s="15">
        <f>SUM(E257:E262)</f>
        <v>14427.61</v>
      </c>
      <c r="F263" s="15">
        <f>SUM(F257:F262)</f>
        <v>474952.76100679371</v>
      </c>
      <c r="G263" s="15">
        <f>SUM(G257:G262)</f>
        <v>55777.84</v>
      </c>
      <c r="H263" s="15"/>
      <c r="I263" s="15"/>
      <c r="J263" s="15">
        <f>SUM(J257:J262)</f>
        <v>930.76</v>
      </c>
      <c r="K263" s="15">
        <f>SUM(K257:K262)</f>
        <v>83529.900000000009</v>
      </c>
      <c r="L263" s="15">
        <f>SUM(L257:L262)</f>
        <v>419174.92100679374</v>
      </c>
    </row>
    <row r="264" spans="1:12" x14ac:dyDescent="0.25">
      <c r="A264" s="15" t="s">
        <v>326</v>
      </c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25">
      <c r="A265" s="10" t="s">
        <v>327</v>
      </c>
      <c r="B265" s="11" t="s">
        <v>160</v>
      </c>
      <c r="C265" s="12">
        <v>193567.30625424607</v>
      </c>
      <c r="D265" s="12">
        <v>2995.92</v>
      </c>
      <c r="E265" s="12">
        <v>5555.38</v>
      </c>
      <c r="F265" s="12">
        <f t="shared" ref="F265:F266" si="56">SUM(C265-D265-E265-J265)</f>
        <v>185016.00625424605</v>
      </c>
      <c r="G265" s="12">
        <v>35027.269999999997</v>
      </c>
      <c r="H265" s="12"/>
      <c r="I265" s="12"/>
      <c r="J265" s="12"/>
      <c r="K265" s="12">
        <f t="shared" ref="K265:K266" si="57">SUM(D265+E265+G265+J265)</f>
        <v>43578.569999999992</v>
      </c>
      <c r="L265" s="12">
        <f>SUM(C265-K265)</f>
        <v>149988.73625424609</v>
      </c>
    </row>
    <row r="266" spans="1:12" x14ac:dyDescent="0.25">
      <c r="A266" s="26" t="s">
        <v>328</v>
      </c>
      <c r="B266" s="27" t="s">
        <v>329</v>
      </c>
      <c r="C266" s="12">
        <v>70974.675614499996</v>
      </c>
      <c r="D266" s="12">
        <v>2157.63</v>
      </c>
      <c r="E266" s="12">
        <v>2036.97</v>
      </c>
      <c r="F266" s="12">
        <f t="shared" si="56"/>
        <v>65849.315614499996</v>
      </c>
      <c r="G266" s="12">
        <v>5499.05</v>
      </c>
      <c r="H266" s="12"/>
      <c r="I266" s="12"/>
      <c r="J266" s="12">
        <v>930.76</v>
      </c>
      <c r="K266" s="12">
        <f t="shared" si="57"/>
        <v>10624.410000000002</v>
      </c>
      <c r="L266" s="12">
        <f>SUM(C266-K266)</f>
        <v>60350.265614499993</v>
      </c>
    </row>
    <row r="267" spans="1:12" x14ac:dyDescent="0.25">
      <c r="A267" s="13" t="s">
        <v>305</v>
      </c>
      <c r="B267" s="14"/>
      <c r="C267" s="15">
        <f>SUM(C265:C266)</f>
        <v>264541.98186874605</v>
      </c>
      <c r="D267" s="15">
        <f t="shared" ref="D267:L267" si="58">SUM(D265:D266)</f>
        <v>5153.55</v>
      </c>
      <c r="E267" s="15">
        <f t="shared" si="58"/>
        <v>7592.35</v>
      </c>
      <c r="F267" s="15">
        <f t="shared" si="58"/>
        <v>250865.32186874605</v>
      </c>
      <c r="G267" s="15">
        <f t="shared" si="58"/>
        <v>40526.32</v>
      </c>
      <c r="H267" s="15"/>
      <c r="I267" s="15"/>
      <c r="J267" s="15">
        <f t="shared" si="58"/>
        <v>930.76</v>
      </c>
      <c r="K267" s="15">
        <f>SUM(K265:K266)</f>
        <v>54202.979999999996</v>
      </c>
      <c r="L267" s="15">
        <f t="shared" si="58"/>
        <v>210339.00186874607</v>
      </c>
    </row>
    <row r="268" spans="1:12" x14ac:dyDescent="0.25">
      <c r="A268" s="13" t="s">
        <v>330</v>
      </c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25">
      <c r="A269" s="10" t="s">
        <v>331</v>
      </c>
      <c r="B269" s="11" t="s">
        <v>147</v>
      </c>
      <c r="C269" s="12">
        <v>135497.11869050001</v>
      </c>
      <c r="D269" s="31">
        <v>2995.92</v>
      </c>
      <c r="E269" s="31">
        <v>3888.77</v>
      </c>
      <c r="F269" s="12">
        <f t="shared" ref="F269:F271" si="59">SUM(C269-D269-E269-J269)</f>
        <v>128612.42869049999</v>
      </c>
      <c r="G269" s="31">
        <v>20926.38</v>
      </c>
      <c r="H269" s="12">
        <v>0</v>
      </c>
      <c r="I269" s="12">
        <v>0</v>
      </c>
      <c r="J269" s="12">
        <v>0</v>
      </c>
      <c r="K269" s="12">
        <f t="shared" ref="K269:K271" si="60">SUM(D269+E269+G269+J269)</f>
        <v>27811.07</v>
      </c>
      <c r="L269" s="12">
        <f>SUM(C269-K269)</f>
        <v>107686.0486905</v>
      </c>
    </row>
    <row r="270" spans="1:12" x14ac:dyDescent="0.25">
      <c r="A270" s="10" t="s">
        <v>332</v>
      </c>
      <c r="B270" s="11" t="s">
        <v>333</v>
      </c>
      <c r="C270" s="12">
        <v>70974.675614499996</v>
      </c>
      <c r="D270" s="12">
        <v>2157.63</v>
      </c>
      <c r="E270" s="12">
        <v>2036.97</v>
      </c>
      <c r="F270" s="12">
        <f t="shared" si="59"/>
        <v>66780.07561449999</v>
      </c>
      <c r="G270" s="12">
        <v>5682</v>
      </c>
      <c r="H270" s="12"/>
      <c r="I270" s="12"/>
      <c r="J270" s="12"/>
      <c r="K270" s="12">
        <f t="shared" si="60"/>
        <v>9876.6</v>
      </c>
      <c r="L270" s="12">
        <f>SUM(C270-K270)</f>
        <v>61098.075614499998</v>
      </c>
    </row>
    <row r="271" spans="1:12" x14ac:dyDescent="0.25">
      <c r="A271" s="10" t="s">
        <v>334</v>
      </c>
      <c r="B271" s="11" t="s">
        <v>335</v>
      </c>
      <c r="C271" s="12">
        <v>45165.720999999998</v>
      </c>
      <c r="D271" s="12">
        <v>1373.04</v>
      </c>
      <c r="E271" s="12">
        <v>1296.26</v>
      </c>
      <c r="F271" s="12">
        <f t="shared" si="59"/>
        <v>40634.900999999998</v>
      </c>
      <c r="G271" s="12">
        <v>1134.02</v>
      </c>
      <c r="H271" s="12"/>
      <c r="I271" s="12"/>
      <c r="J271" s="12">
        <v>1861.52</v>
      </c>
      <c r="K271" s="12">
        <f t="shared" si="60"/>
        <v>5664.84</v>
      </c>
      <c r="L271" s="12">
        <f>SUM(C271-K271)</f>
        <v>39500.880999999994</v>
      </c>
    </row>
    <row r="272" spans="1:12" x14ac:dyDescent="0.25">
      <c r="A272" s="13" t="s">
        <v>296</v>
      </c>
      <c r="B272" s="14"/>
      <c r="C272" s="15">
        <f>SUM(C269:C271)</f>
        <v>251637.51530499998</v>
      </c>
      <c r="D272" s="15">
        <f t="shared" ref="D272:L272" si="61">SUM(D269:D271)</f>
        <v>6526.59</v>
      </c>
      <c r="E272" s="15">
        <f t="shared" si="61"/>
        <v>7222</v>
      </c>
      <c r="F272" s="15">
        <f t="shared" si="61"/>
        <v>236027.40530499996</v>
      </c>
      <c r="G272" s="15">
        <f t="shared" si="61"/>
        <v>27742.400000000001</v>
      </c>
      <c r="H272" s="15">
        <f t="shared" si="61"/>
        <v>0</v>
      </c>
      <c r="I272" s="15"/>
      <c r="J272" s="15">
        <f t="shared" si="61"/>
        <v>1861.52</v>
      </c>
      <c r="K272" s="15">
        <f t="shared" si="61"/>
        <v>43352.509999999995</v>
      </c>
      <c r="L272" s="15">
        <f t="shared" si="61"/>
        <v>208285.005305</v>
      </c>
    </row>
    <row r="273" spans="1:12" x14ac:dyDescent="0.25">
      <c r="A273" s="13" t="s">
        <v>336</v>
      </c>
      <c r="B273" s="14"/>
      <c r="C273" s="15"/>
      <c r="D273" s="15"/>
      <c r="E273" s="15"/>
      <c r="F273" s="15"/>
      <c r="G273" s="15"/>
      <c r="H273" s="15"/>
      <c r="I273" s="15"/>
      <c r="J273" s="15"/>
      <c r="K273" s="15"/>
      <c r="L273" s="15"/>
    </row>
    <row r="274" spans="1:12" x14ac:dyDescent="0.25">
      <c r="A274" s="10" t="s">
        <v>337</v>
      </c>
      <c r="B274" s="11" t="s">
        <v>147</v>
      </c>
      <c r="C274" s="12">
        <v>135497.11869050001</v>
      </c>
      <c r="D274" s="31">
        <v>2995.92</v>
      </c>
      <c r="E274" s="31">
        <v>3888.77</v>
      </c>
      <c r="F274" s="12">
        <f t="shared" ref="F274" si="62">SUM(C274-D274-E274-J274)</f>
        <v>128612.42869049999</v>
      </c>
      <c r="G274" s="31">
        <v>20926.38</v>
      </c>
      <c r="H274" s="12"/>
      <c r="I274" s="12"/>
      <c r="J274" s="12">
        <v>0</v>
      </c>
      <c r="K274" s="12">
        <f t="shared" ref="K274" si="63">SUM(D274+E274+G274+J274)</f>
        <v>27811.07</v>
      </c>
      <c r="L274" s="12">
        <f>SUM(C274-K274)</f>
        <v>107686.0486905</v>
      </c>
    </row>
    <row r="275" spans="1:12" x14ac:dyDescent="0.25">
      <c r="A275" s="13" t="s">
        <v>338</v>
      </c>
      <c r="B275" s="14"/>
      <c r="C275" s="15">
        <f>SUM(C274)</f>
        <v>135497.11869050001</v>
      </c>
      <c r="D275" s="15">
        <f>SUM(D274)</f>
        <v>2995.92</v>
      </c>
      <c r="E275" s="15">
        <f>SUM(E274)</f>
        <v>3888.77</v>
      </c>
      <c r="F275" s="15">
        <f>SUM(F274)</f>
        <v>128612.42869049999</v>
      </c>
      <c r="G275" s="15">
        <f>SUM(G274)</f>
        <v>20926.38</v>
      </c>
      <c r="H275" s="15"/>
      <c r="I275" s="15"/>
      <c r="J275" s="15">
        <f>SUM(J274)</f>
        <v>0</v>
      </c>
      <c r="K275" s="15">
        <f>SUM(K274)</f>
        <v>27811.07</v>
      </c>
      <c r="L275" s="15">
        <f>SUM(L274)</f>
        <v>107686.0486905</v>
      </c>
    </row>
    <row r="276" spans="1:12" x14ac:dyDescent="0.25">
      <c r="A276" s="13" t="s">
        <v>339</v>
      </c>
      <c r="B276" s="14"/>
      <c r="C276" s="15"/>
      <c r="D276" s="15"/>
      <c r="E276" s="15"/>
      <c r="F276" s="15"/>
      <c r="G276" s="15"/>
      <c r="H276" s="15"/>
      <c r="I276" s="15"/>
      <c r="J276" s="15"/>
      <c r="K276" s="15"/>
      <c r="L276" s="15"/>
    </row>
    <row r="277" spans="1:12" x14ac:dyDescent="0.25">
      <c r="A277" s="10" t="s">
        <v>340</v>
      </c>
      <c r="B277" s="14" t="s">
        <v>172</v>
      </c>
      <c r="C277" s="12">
        <v>193567.30625424607</v>
      </c>
      <c r="D277" s="12">
        <v>2995.92</v>
      </c>
      <c r="E277" s="12">
        <v>5555.38</v>
      </c>
      <c r="F277" s="12">
        <f t="shared" ref="F277:F278" si="64">SUM(C277-D277-E277-J277)</f>
        <v>183154.48625424606</v>
      </c>
      <c r="G277" s="12">
        <v>34569.49</v>
      </c>
      <c r="H277" s="12"/>
      <c r="I277" s="15"/>
      <c r="J277" s="12">
        <v>1861.52</v>
      </c>
      <c r="K277" s="12">
        <f t="shared" ref="K277:K278" si="65">SUM(D277+E277+G277+J277)</f>
        <v>44982.30999999999</v>
      </c>
      <c r="L277" s="12">
        <f>SUM(C277-K277)</f>
        <v>148584.99625424607</v>
      </c>
    </row>
    <row r="278" spans="1:12" x14ac:dyDescent="0.25">
      <c r="A278" s="10" t="s">
        <v>341</v>
      </c>
      <c r="B278" s="11" t="s">
        <v>329</v>
      </c>
      <c r="C278" s="12">
        <v>70974.675614499996</v>
      </c>
      <c r="D278" s="12">
        <v>2157.63</v>
      </c>
      <c r="E278" s="12">
        <v>2036.97</v>
      </c>
      <c r="F278" s="12">
        <f t="shared" si="64"/>
        <v>66780.07561449999</v>
      </c>
      <c r="G278" s="12">
        <v>5681.98</v>
      </c>
      <c r="H278" s="12"/>
      <c r="I278" s="15"/>
      <c r="J278" s="15"/>
      <c r="K278" s="12">
        <f t="shared" si="65"/>
        <v>9876.58</v>
      </c>
      <c r="L278" s="12">
        <f>SUM(C278-K278)</f>
        <v>61098.095614499995</v>
      </c>
    </row>
    <row r="279" spans="1:12" x14ac:dyDescent="0.25">
      <c r="A279" s="13" t="s">
        <v>305</v>
      </c>
      <c r="B279" s="14"/>
      <c r="C279" s="15">
        <f>SUM(C277:C278)</f>
        <v>264541.98186874605</v>
      </c>
      <c r="D279" s="15">
        <f>SUM(D277:D278)</f>
        <v>5153.55</v>
      </c>
      <c r="E279" s="15">
        <f>SUM(E277:E278)</f>
        <v>7592.35</v>
      </c>
      <c r="F279" s="15">
        <f>SUM(F277:F278)</f>
        <v>249934.56186874607</v>
      </c>
      <c r="G279" s="15">
        <f>SUM(G277:G278)</f>
        <v>40251.47</v>
      </c>
      <c r="H279" s="15"/>
      <c r="I279" s="12"/>
      <c r="J279" s="15">
        <f>SUM(J277:J278)</f>
        <v>1861.52</v>
      </c>
      <c r="K279" s="15">
        <f>SUM(K277:K278)</f>
        <v>54858.889999999992</v>
      </c>
      <c r="L279" s="15">
        <f>SUM(L277:L278)</f>
        <v>209683.09186874607</v>
      </c>
    </row>
    <row r="280" spans="1:12" x14ac:dyDescent="0.25">
      <c r="A280" s="13" t="s">
        <v>342</v>
      </c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25">
      <c r="A281" s="10" t="s">
        <v>343</v>
      </c>
      <c r="B281" s="11" t="s">
        <v>172</v>
      </c>
      <c r="C281" s="12">
        <v>193567.30625424607</v>
      </c>
      <c r="D281" s="12">
        <v>2995.92</v>
      </c>
      <c r="E281" s="12">
        <v>5555.38</v>
      </c>
      <c r="F281" s="12">
        <f t="shared" ref="F281:F283" si="66">SUM(C281-D281-E281-J281)</f>
        <v>185016.00625424605</v>
      </c>
      <c r="G281" s="12">
        <v>35027.269999999997</v>
      </c>
      <c r="H281" s="12"/>
      <c r="I281" s="12"/>
      <c r="J281" s="12"/>
      <c r="K281" s="12">
        <f t="shared" ref="K281:K283" si="67">SUM(D281+E281+G281+J281)</f>
        <v>43578.569999999992</v>
      </c>
      <c r="L281" s="12">
        <f>SUM(C281-K281)</f>
        <v>149988.73625424609</v>
      </c>
    </row>
    <row r="282" spans="1:12" x14ac:dyDescent="0.25">
      <c r="A282" s="26" t="s">
        <v>344</v>
      </c>
      <c r="B282" s="27" t="s">
        <v>293</v>
      </c>
      <c r="C282" s="12">
        <v>64522.435418082008</v>
      </c>
      <c r="D282" s="12">
        <v>1961.48</v>
      </c>
      <c r="E282" s="12">
        <v>1851.79</v>
      </c>
      <c r="F282" s="12">
        <f t="shared" si="66"/>
        <v>60709.165418082004</v>
      </c>
      <c r="G282" s="12">
        <v>4467.82</v>
      </c>
      <c r="H282" s="12"/>
      <c r="I282" s="12"/>
      <c r="J282" s="12"/>
      <c r="K282" s="12">
        <f t="shared" si="67"/>
        <v>8281.09</v>
      </c>
      <c r="L282" s="12">
        <f>SUM(C282-K282)</f>
        <v>56241.345418082012</v>
      </c>
    </row>
    <row r="283" spans="1:12" x14ac:dyDescent="0.25">
      <c r="A283" s="26" t="s">
        <v>345</v>
      </c>
      <c r="B283" s="27" t="s">
        <v>131</v>
      </c>
      <c r="C283" s="12">
        <v>38713.47</v>
      </c>
      <c r="D283" s="12">
        <v>1176.8900000000001</v>
      </c>
      <c r="E283" s="12">
        <v>1111.08</v>
      </c>
      <c r="F283" s="12">
        <f t="shared" si="66"/>
        <v>36425.5</v>
      </c>
      <c r="G283" s="12">
        <v>347.81</v>
      </c>
      <c r="H283" s="12"/>
      <c r="I283" s="12"/>
      <c r="J283" s="12">
        <v>0</v>
      </c>
      <c r="K283" s="12">
        <f t="shared" si="67"/>
        <v>2635.78</v>
      </c>
      <c r="L283" s="12">
        <f>SUM(C283-K283)</f>
        <v>36077.69</v>
      </c>
    </row>
    <row r="284" spans="1:12" x14ac:dyDescent="0.25">
      <c r="A284" s="37" t="s">
        <v>296</v>
      </c>
      <c r="B284" s="38"/>
      <c r="C284" s="15">
        <f>SUM(C281:C283)</f>
        <v>296803.21167232806</v>
      </c>
      <c r="D284" s="15">
        <f>SUM(D281:D283)</f>
        <v>6134.29</v>
      </c>
      <c r="E284" s="15">
        <f>SUM(E281:E283)</f>
        <v>8518.25</v>
      </c>
      <c r="F284" s="15">
        <f>SUM(F281:F283)</f>
        <v>282150.67167232803</v>
      </c>
      <c r="G284" s="15">
        <f>SUM(G281:G283)</f>
        <v>39842.899999999994</v>
      </c>
      <c r="H284" s="15"/>
      <c r="I284" s="15"/>
      <c r="J284" s="15">
        <f>SUM(J281:J282)</f>
        <v>0</v>
      </c>
      <c r="K284" s="15">
        <f>SUM(K281:K283)</f>
        <v>54495.439999999988</v>
      </c>
      <c r="L284" s="15">
        <f>SUM(L281:L283)</f>
        <v>242307.77167232812</v>
      </c>
    </row>
    <row r="285" spans="1:12" x14ac:dyDescent="0.25">
      <c r="A285" s="37" t="s">
        <v>346</v>
      </c>
      <c r="B285" s="27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x14ac:dyDescent="0.25">
      <c r="A286" s="40" t="s">
        <v>347</v>
      </c>
      <c r="B286" s="41" t="s">
        <v>147</v>
      </c>
      <c r="C286" s="12">
        <v>135497.12</v>
      </c>
      <c r="D286" s="31">
        <v>2995.92</v>
      </c>
      <c r="E286" s="31">
        <v>3888.77</v>
      </c>
      <c r="F286" s="12">
        <f t="shared" ref="F286:F289" si="68">SUM(C286-D286-E286-J286)</f>
        <v>127681.66999999998</v>
      </c>
      <c r="G286" s="31">
        <v>20697.689999999999</v>
      </c>
      <c r="H286" s="12"/>
      <c r="I286" s="12"/>
      <c r="J286" s="12">
        <v>930.76</v>
      </c>
      <c r="K286" s="12">
        <f t="shared" ref="K286:K289" si="69">SUM(D286+E286+G286+J286)</f>
        <v>28513.139999999996</v>
      </c>
      <c r="L286" s="12">
        <f>SUM(C286-K286)</f>
        <v>106983.98</v>
      </c>
    </row>
    <row r="287" spans="1:12" x14ac:dyDescent="0.25">
      <c r="A287" s="40" t="s">
        <v>348</v>
      </c>
      <c r="B287" s="41" t="s">
        <v>329</v>
      </c>
      <c r="C287" s="12">
        <v>70974.678959890211</v>
      </c>
      <c r="D287" s="12">
        <v>2157.63</v>
      </c>
      <c r="E287" s="12">
        <v>2036.97</v>
      </c>
      <c r="F287" s="12">
        <f t="shared" si="68"/>
        <v>65849.31895989021</v>
      </c>
      <c r="G287" s="12">
        <v>5499.05</v>
      </c>
      <c r="H287" s="12"/>
      <c r="I287" s="12"/>
      <c r="J287" s="12">
        <v>930.76</v>
      </c>
      <c r="K287" s="12">
        <f t="shared" si="69"/>
        <v>10624.410000000002</v>
      </c>
      <c r="L287" s="12">
        <f>SUM(C287-K287)</f>
        <v>60350.268959890207</v>
      </c>
    </row>
    <row r="288" spans="1:12" x14ac:dyDescent="0.25">
      <c r="A288" s="40" t="s">
        <v>349</v>
      </c>
      <c r="B288" s="41" t="s">
        <v>329</v>
      </c>
      <c r="C288" s="12">
        <v>70974.675614499996</v>
      </c>
      <c r="D288" s="12">
        <v>2157.63</v>
      </c>
      <c r="E288" s="12">
        <v>2036.97</v>
      </c>
      <c r="F288" s="12">
        <f t="shared" si="68"/>
        <v>66780.07561449999</v>
      </c>
      <c r="G288" s="12">
        <v>5682</v>
      </c>
      <c r="H288" s="12"/>
      <c r="I288" s="12"/>
      <c r="J288" s="12"/>
      <c r="K288" s="12">
        <f t="shared" si="69"/>
        <v>9876.6</v>
      </c>
      <c r="L288" s="12">
        <f>SUM(C288-K288)</f>
        <v>61098.075614499998</v>
      </c>
    </row>
    <row r="289" spans="1:12" x14ac:dyDescent="0.25">
      <c r="A289" s="28" t="s">
        <v>350</v>
      </c>
      <c r="B289" s="41" t="s">
        <v>293</v>
      </c>
      <c r="C289" s="12">
        <v>64522.440499999997</v>
      </c>
      <c r="D289" s="12">
        <v>1961.48</v>
      </c>
      <c r="E289" s="12">
        <v>1851.79</v>
      </c>
      <c r="F289" s="12">
        <f t="shared" si="68"/>
        <v>60709.170499999993</v>
      </c>
      <c r="G289" s="12">
        <v>4467.82</v>
      </c>
      <c r="H289" s="12"/>
      <c r="I289" s="12"/>
      <c r="J289" s="12">
        <v>0</v>
      </c>
      <c r="K289" s="12">
        <f t="shared" si="69"/>
        <v>8281.09</v>
      </c>
      <c r="L289" s="12">
        <f>SUM(C289-K289)</f>
        <v>56241.3505</v>
      </c>
    </row>
    <row r="290" spans="1:12" x14ac:dyDescent="0.25">
      <c r="A290" s="15" t="s">
        <v>351</v>
      </c>
      <c r="B290" s="14"/>
      <c r="C290" s="15">
        <f>SUM(C286:C289)</f>
        <v>341968.91507439024</v>
      </c>
      <c r="D290" s="15">
        <f>SUM(D286:D289)</f>
        <v>9272.66</v>
      </c>
      <c r="E290" s="15">
        <f>SUM(E286:E289)</f>
        <v>9814.5</v>
      </c>
      <c r="F290" s="15">
        <f>SUM(F286:F289)</f>
        <v>321020.23507439019</v>
      </c>
      <c r="G290" s="15">
        <f>SUM(G286:G289)</f>
        <v>36346.559999999998</v>
      </c>
      <c r="H290" s="15"/>
      <c r="I290" s="15"/>
      <c r="J290" s="15">
        <f>SUM(J286:J289)</f>
        <v>1861.52</v>
      </c>
      <c r="K290" s="15">
        <f>SUM(K286:K289)</f>
        <v>57295.239999999991</v>
      </c>
      <c r="L290" s="15">
        <f>SUM(L286:L289)</f>
        <v>284673.67507439025</v>
      </c>
    </row>
    <row r="291" spans="1:12" x14ac:dyDescent="0.25">
      <c r="A291" s="15" t="s">
        <v>352</v>
      </c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x14ac:dyDescent="0.25">
      <c r="A292" s="36" t="s">
        <v>353</v>
      </c>
      <c r="B292" s="11" t="s">
        <v>147</v>
      </c>
      <c r="C292" s="12">
        <v>135497.12</v>
      </c>
      <c r="D292" s="31">
        <v>2995.92</v>
      </c>
      <c r="E292" s="31">
        <v>3888.77</v>
      </c>
      <c r="F292" s="12">
        <f t="shared" ref="F292:F300" si="70">SUM(C292-D292-E292-J292)</f>
        <v>128612.42999999998</v>
      </c>
      <c r="G292" s="31">
        <v>20926.38</v>
      </c>
      <c r="H292" s="12"/>
      <c r="I292" s="12"/>
      <c r="J292" s="12"/>
      <c r="K292" s="12">
        <f t="shared" ref="K292:K300" si="71">SUM(D292+E292+G292+J292)</f>
        <v>27811.07</v>
      </c>
      <c r="L292" s="12">
        <f t="shared" ref="L292:L300" si="72">C292-K292</f>
        <v>107686.04999999999</v>
      </c>
    </row>
    <row r="293" spans="1:12" x14ac:dyDescent="0.25">
      <c r="A293" s="10" t="s">
        <v>354</v>
      </c>
      <c r="B293" s="11" t="s">
        <v>355</v>
      </c>
      <c r="C293" s="12">
        <v>109688.1414601</v>
      </c>
      <c r="D293" s="12">
        <v>2995.92</v>
      </c>
      <c r="E293" s="12">
        <v>3148.05</v>
      </c>
      <c r="F293" s="12">
        <f t="shared" si="70"/>
        <v>103544.1714601</v>
      </c>
      <c r="G293" s="12">
        <v>14659.31</v>
      </c>
      <c r="H293" s="12"/>
      <c r="I293" s="12"/>
      <c r="J293" s="12"/>
      <c r="K293" s="12">
        <f t="shared" si="71"/>
        <v>20803.28</v>
      </c>
      <c r="L293" s="12">
        <f t="shared" si="72"/>
        <v>88884.861460100001</v>
      </c>
    </row>
    <row r="294" spans="1:12" x14ac:dyDescent="0.25">
      <c r="A294" s="10" t="s">
        <v>356</v>
      </c>
      <c r="B294" s="11" t="s">
        <v>42</v>
      </c>
      <c r="C294" s="12">
        <v>58070.191876273821</v>
      </c>
      <c r="D294" s="12">
        <v>1765.33</v>
      </c>
      <c r="E294" s="12">
        <v>1666.61</v>
      </c>
      <c r="F294" s="12">
        <f t="shared" si="70"/>
        <v>54638.251876273818</v>
      </c>
      <c r="G294" s="12">
        <v>3253.63</v>
      </c>
      <c r="H294" s="12"/>
      <c r="I294" s="12"/>
      <c r="J294" s="12"/>
      <c r="K294" s="12">
        <f t="shared" si="71"/>
        <v>6685.57</v>
      </c>
      <c r="L294" s="12">
        <f t="shared" si="72"/>
        <v>51384.621876273821</v>
      </c>
    </row>
    <row r="295" spans="1:12" x14ac:dyDescent="0.25">
      <c r="A295" s="26" t="s">
        <v>357</v>
      </c>
      <c r="B295" s="27" t="s">
        <v>131</v>
      </c>
      <c r="C295" s="12">
        <v>38713.47</v>
      </c>
      <c r="D295" s="12">
        <v>1176.8900000000001</v>
      </c>
      <c r="E295" s="12">
        <v>1111.08</v>
      </c>
      <c r="F295" s="12">
        <f t="shared" si="70"/>
        <v>36425.5</v>
      </c>
      <c r="G295" s="12">
        <v>347.81</v>
      </c>
      <c r="H295" s="12"/>
      <c r="I295" s="12"/>
      <c r="J295" s="12"/>
      <c r="K295" s="12">
        <f t="shared" si="71"/>
        <v>2635.78</v>
      </c>
      <c r="L295" s="12">
        <f t="shared" si="72"/>
        <v>36077.69</v>
      </c>
    </row>
    <row r="296" spans="1:12" x14ac:dyDescent="0.25">
      <c r="A296" s="26" t="s">
        <v>358</v>
      </c>
      <c r="B296" s="27" t="s">
        <v>359</v>
      </c>
      <c r="C296" s="12">
        <v>38713.47</v>
      </c>
      <c r="D296" s="12">
        <v>1176.8900000000001</v>
      </c>
      <c r="E296" s="12">
        <v>1111.08</v>
      </c>
      <c r="F296" s="12">
        <f t="shared" si="70"/>
        <v>36425.5</v>
      </c>
      <c r="G296" s="12">
        <v>347.81</v>
      </c>
      <c r="H296" s="12"/>
      <c r="I296" s="12"/>
      <c r="J296" s="12"/>
      <c r="K296" s="12">
        <f t="shared" si="71"/>
        <v>2635.78</v>
      </c>
      <c r="L296" s="12">
        <f t="shared" si="72"/>
        <v>36077.69</v>
      </c>
    </row>
    <row r="297" spans="1:12" x14ac:dyDescent="0.25">
      <c r="A297" s="26" t="s">
        <v>360</v>
      </c>
      <c r="B297" s="27" t="s">
        <v>295</v>
      </c>
      <c r="C297" s="12">
        <v>32261.217709041004</v>
      </c>
      <c r="D297" s="12">
        <v>980.74</v>
      </c>
      <c r="E297" s="12">
        <v>925.9</v>
      </c>
      <c r="F297" s="12">
        <f t="shared" si="70"/>
        <v>30354.577709041001</v>
      </c>
      <c r="G297" s="12">
        <v>0</v>
      </c>
      <c r="H297" s="12"/>
      <c r="I297" s="12"/>
      <c r="J297" s="12"/>
      <c r="K297" s="12">
        <f t="shared" si="71"/>
        <v>1906.6399999999999</v>
      </c>
      <c r="L297" s="12">
        <f t="shared" si="72"/>
        <v>30354.577709041005</v>
      </c>
    </row>
    <row r="298" spans="1:12" x14ac:dyDescent="0.25">
      <c r="A298" s="26" t="s">
        <v>361</v>
      </c>
      <c r="B298" s="27" t="s">
        <v>295</v>
      </c>
      <c r="C298" s="12">
        <v>32261.221537999998</v>
      </c>
      <c r="D298" s="12">
        <v>980.74</v>
      </c>
      <c r="E298" s="12">
        <v>925.9</v>
      </c>
      <c r="F298" s="12">
        <f t="shared" si="70"/>
        <v>30354.581537999995</v>
      </c>
      <c r="G298" s="12">
        <v>0</v>
      </c>
      <c r="H298" s="12"/>
      <c r="I298" s="12"/>
      <c r="J298" s="12"/>
      <c r="K298" s="12">
        <f t="shared" si="71"/>
        <v>1906.6399999999999</v>
      </c>
      <c r="L298" s="12">
        <f t="shared" si="72"/>
        <v>30354.581537999999</v>
      </c>
    </row>
    <row r="299" spans="1:12" x14ac:dyDescent="0.25">
      <c r="A299" s="26" t="s">
        <v>362</v>
      </c>
      <c r="B299" s="27" t="s">
        <v>295</v>
      </c>
      <c r="C299" s="12">
        <v>32261.221537999998</v>
      </c>
      <c r="D299" s="12">
        <v>980.74</v>
      </c>
      <c r="E299" s="12">
        <v>925.9</v>
      </c>
      <c r="F299" s="12">
        <f t="shared" si="70"/>
        <v>30354.581537999995</v>
      </c>
      <c r="G299" s="12">
        <v>0</v>
      </c>
      <c r="H299" s="12"/>
      <c r="I299" s="12"/>
      <c r="J299" s="12"/>
      <c r="K299" s="12">
        <f t="shared" si="71"/>
        <v>1906.6399999999999</v>
      </c>
      <c r="L299" s="12">
        <f t="shared" si="72"/>
        <v>30354.581537999999</v>
      </c>
    </row>
    <row r="300" spans="1:12" x14ac:dyDescent="0.25">
      <c r="A300" s="26" t="s">
        <v>363</v>
      </c>
      <c r="B300" s="27" t="s">
        <v>295</v>
      </c>
      <c r="C300" s="12">
        <v>32261.22</v>
      </c>
      <c r="D300" s="12">
        <v>980.74</v>
      </c>
      <c r="E300" s="12">
        <v>925.9</v>
      </c>
      <c r="F300" s="12">
        <f t="shared" si="70"/>
        <v>30354.579999999998</v>
      </c>
      <c r="G300" s="12">
        <v>0</v>
      </c>
      <c r="H300" s="12"/>
      <c r="I300" s="12"/>
      <c r="J300" s="12"/>
      <c r="K300" s="12">
        <f t="shared" si="71"/>
        <v>1906.6399999999999</v>
      </c>
      <c r="L300" s="12">
        <f t="shared" si="72"/>
        <v>30354.58</v>
      </c>
    </row>
    <row r="301" spans="1:12" x14ac:dyDescent="0.25">
      <c r="A301" s="22" t="s">
        <v>364</v>
      </c>
      <c r="B301" s="23"/>
      <c r="C301" s="15">
        <f>SUM(C292:C300)</f>
        <v>509727.27412141487</v>
      </c>
      <c r="D301" s="15">
        <f>SUM(D292:D300)</f>
        <v>14033.909999999998</v>
      </c>
      <c r="E301" s="15">
        <f>SUM(E292:E300)</f>
        <v>14629.189999999999</v>
      </c>
      <c r="F301" s="15">
        <f>SUM(F292:F300)</f>
        <v>481064.17412141478</v>
      </c>
      <c r="G301" s="15">
        <f>SUM(G292:G300)</f>
        <v>39534.939999999995</v>
      </c>
      <c r="H301" s="15"/>
      <c r="I301" s="15"/>
      <c r="J301" s="15">
        <f>SUM(J292:J298)</f>
        <v>0</v>
      </c>
      <c r="K301" s="15">
        <f>SUM(K292:K300)</f>
        <v>68198.039999999994</v>
      </c>
      <c r="L301" s="15">
        <f>SUM(L292:L300)</f>
        <v>441529.23412141489</v>
      </c>
    </row>
    <row r="302" spans="1:12" x14ac:dyDescent="0.25">
      <c r="A302" s="22" t="s">
        <v>365</v>
      </c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25">
      <c r="A303" s="10" t="s">
        <v>366</v>
      </c>
      <c r="B303" s="11" t="s">
        <v>147</v>
      </c>
      <c r="C303" s="12">
        <v>109688.14021073941</v>
      </c>
      <c r="D303" s="12">
        <v>2995.92</v>
      </c>
      <c r="E303" s="12">
        <v>3148.05</v>
      </c>
      <c r="F303" s="12">
        <f t="shared" ref="F303:F320" si="73">SUM(C303-D303-E303-J303)</f>
        <v>103544.17021073941</v>
      </c>
      <c r="G303" s="12">
        <v>14659.31</v>
      </c>
      <c r="H303" s="12"/>
      <c r="I303" s="12"/>
      <c r="J303" s="12"/>
      <c r="K303" s="12">
        <f t="shared" ref="K303:K320" si="74">SUM(D303+E303+G303+J303)</f>
        <v>20803.28</v>
      </c>
      <c r="L303" s="12">
        <f t="shared" ref="L303:L320" si="75">SUM(C303-K303)</f>
        <v>88884.860210739411</v>
      </c>
    </row>
    <row r="304" spans="1:12" x14ac:dyDescent="0.25">
      <c r="A304" s="10" t="s">
        <v>367</v>
      </c>
      <c r="B304" s="11" t="s">
        <v>368</v>
      </c>
      <c r="C304" s="12">
        <v>58845.5</v>
      </c>
      <c r="D304" s="12">
        <v>1788.9</v>
      </c>
      <c r="E304" s="12">
        <v>1668.87</v>
      </c>
      <c r="F304" s="12">
        <f t="shared" si="73"/>
        <v>55387.729999999996</v>
      </c>
      <c r="G304" s="12">
        <v>3403.53</v>
      </c>
      <c r="H304" s="12"/>
      <c r="I304" s="12"/>
      <c r="J304" s="12"/>
      <c r="K304" s="12">
        <f t="shared" si="74"/>
        <v>6861.3</v>
      </c>
      <c r="L304" s="12">
        <f t="shared" si="75"/>
        <v>51984.2</v>
      </c>
    </row>
    <row r="305" spans="1:12" x14ac:dyDescent="0.25">
      <c r="A305" s="26" t="s">
        <v>369</v>
      </c>
      <c r="B305" s="27" t="s">
        <v>370</v>
      </c>
      <c r="C305" s="12">
        <v>32261.217709041004</v>
      </c>
      <c r="D305" s="12">
        <v>980.74</v>
      </c>
      <c r="E305" s="12">
        <v>925.9</v>
      </c>
      <c r="F305" s="12">
        <f t="shared" si="73"/>
        <v>30354.577709041001</v>
      </c>
      <c r="G305" s="12">
        <v>0</v>
      </c>
      <c r="H305" s="12"/>
      <c r="I305" s="12"/>
      <c r="J305" s="12"/>
      <c r="K305" s="12">
        <f t="shared" si="74"/>
        <v>1906.6399999999999</v>
      </c>
      <c r="L305" s="12">
        <f t="shared" si="75"/>
        <v>30354.577709041005</v>
      </c>
    </row>
    <row r="306" spans="1:12" x14ac:dyDescent="0.25">
      <c r="A306" s="26" t="s">
        <v>371</v>
      </c>
      <c r="B306" s="27" t="s">
        <v>370</v>
      </c>
      <c r="C306" s="12">
        <v>32261.221537999998</v>
      </c>
      <c r="D306" s="12">
        <v>980.74</v>
      </c>
      <c r="E306" s="12">
        <v>925.9</v>
      </c>
      <c r="F306" s="12">
        <f t="shared" si="73"/>
        <v>30354.581537999995</v>
      </c>
      <c r="G306" s="12">
        <v>0</v>
      </c>
      <c r="H306" s="12"/>
      <c r="I306" s="12"/>
      <c r="J306" s="12"/>
      <c r="K306" s="12">
        <f t="shared" si="74"/>
        <v>1906.6399999999999</v>
      </c>
      <c r="L306" s="12">
        <f t="shared" si="75"/>
        <v>30354.581537999999</v>
      </c>
    </row>
    <row r="307" spans="1:12" x14ac:dyDescent="0.25">
      <c r="A307" s="26" t="s">
        <v>372</v>
      </c>
      <c r="B307" s="27" t="s">
        <v>295</v>
      </c>
      <c r="C307" s="12">
        <v>32261.217709041004</v>
      </c>
      <c r="D307" s="12">
        <v>980.74</v>
      </c>
      <c r="E307" s="12">
        <v>925.9</v>
      </c>
      <c r="F307" s="12">
        <f t="shared" si="73"/>
        <v>30354.577709041001</v>
      </c>
      <c r="G307" s="12">
        <v>0</v>
      </c>
      <c r="H307" s="12"/>
      <c r="I307" s="12"/>
      <c r="J307" s="12"/>
      <c r="K307" s="12">
        <f t="shared" si="74"/>
        <v>1906.6399999999999</v>
      </c>
      <c r="L307" s="12">
        <f t="shared" si="75"/>
        <v>30354.577709041005</v>
      </c>
    </row>
    <row r="308" spans="1:12" x14ac:dyDescent="0.25">
      <c r="A308" s="26" t="s">
        <v>373</v>
      </c>
      <c r="B308" s="27" t="s">
        <v>374</v>
      </c>
      <c r="C308" s="12">
        <v>19356.730625424603</v>
      </c>
      <c r="D308" s="12">
        <v>588.44000000000005</v>
      </c>
      <c r="E308" s="12">
        <v>555.54</v>
      </c>
      <c r="F308" s="12">
        <f t="shared" si="73"/>
        <v>18212.750625424604</v>
      </c>
      <c r="G308" s="12">
        <v>0</v>
      </c>
      <c r="H308" s="12"/>
      <c r="I308" s="12"/>
      <c r="J308" s="12"/>
      <c r="K308" s="12">
        <f t="shared" si="74"/>
        <v>1143.98</v>
      </c>
      <c r="L308" s="12">
        <f t="shared" si="75"/>
        <v>18212.750625424604</v>
      </c>
    </row>
    <row r="309" spans="1:12" x14ac:dyDescent="0.25">
      <c r="A309" s="26" t="s">
        <v>375</v>
      </c>
      <c r="B309" s="27" t="s">
        <v>374</v>
      </c>
      <c r="C309" s="12">
        <v>19356.730625424603</v>
      </c>
      <c r="D309" s="12">
        <v>588.44000000000005</v>
      </c>
      <c r="E309" s="12">
        <v>555.54</v>
      </c>
      <c r="F309" s="12">
        <f t="shared" si="73"/>
        <v>18212.750625424604</v>
      </c>
      <c r="G309" s="12">
        <v>0</v>
      </c>
      <c r="H309" s="12"/>
      <c r="I309" s="12"/>
      <c r="J309" s="12"/>
      <c r="K309" s="12">
        <f t="shared" si="74"/>
        <v>1143.98</v>
      </c>
      <c r="L309" s="12">
        <f t="shared" si="75"/>
        <v>18212.750625424604</v>
      </c>
    </row>
    <row r="310" spans="1:12" x14ac:dyDescent="0.25">
      <c r="A310" s="26" t="s">
        <v>376</v>
      </c>
      <c r="B310" s="27" t="s">
        <v>374</v>
      </c>
      <c r="C310" s="12">
        <v>19356.730625424603</v>
      </c>
      <c r="D310" s="12">
        <v>588.44000000000005</v>
      </c>
      <c r="E310" s="12">
        <v>555.54</v>
      </c>
      <c r="F310" s="12">
        <f t="shared" si="73"/>
        <v>18212.750625424604</v>
      </c>
      <c r="G310" s="12">
        <v>0</v>
      </c>
      <c r="H310" s="12"/>
      <c r="I310" s="11"/>
      <c r="J310" s="12">
        <v>0</v>
      </c>
      <c r="K310" s="12">
        <f t="shared" si="74"/>
        <v>1143.98</v>
      </c>
      <c r="L310" s="12">
        <f t="shared" si="75"/>
        <v>18212.750625424604</v>
      </c>
    </row>
    <row r="311" spans="1:12" x14ac:dyDescent="0.25">
      <c r="A311" s="26" t="s">
        <v>377</v>
      </c>
      <c r="B311" s="27" t="s">
        <v>374</v>
      </c>
      <c r="C311" s="12">
        <v>19356.730625424603</v>
      </c>
      <c r="D311" s="12">
        <v>588.44000000000005</v>
      </c>
      <c r="E311" s="12">
        <v>555.54</v>
      </c>
      <c r="F311" s="12">
        <f t="shared" si="73"/>
        <v>18212.750625424604</v>
      </c>
      <c r="G311" s="12">
        <v>0</v>
      </c>
      <c r="H311" s="12"/>
      <c r="I311" s="12"/>
      <c r="J311" s="12"/>
      <c r="K311" s="12">
        <f t="shared" si="74"/>
        <v>1143.98</v>
      </c>
      <c r="L311" s="12">
        <f t="shared" si="75"/>
        <v>18212.750625424604</v>
      </c>
    </row>
    <row r="312" spans="1:12" x14ac:dyDescent="0.25">
      <c r="A312" s="12" t="s">
        <v>378</v>
      </c>
      <c r="B312" s="27" t="s">
        <v>374</v>
      </c>
      <c r="C312" s="12">
        <v>19356.732922800002</v>
      </c>
      <c r="D312" s="12">
        <v>588.44000000000005</v>
      </c>
      <c r="E312" s="12">
        <v>555.54</v>
      </c>
      <c r="F312" s="12">
        <f t="shared" si="73"/>
        <v>18212.752922800002</v>
      </c>
      <c r="G312" s="12">
        <v>0</v>
      </c>
      <c r="H312" s="12"/>
      <c r="I312" s="12"/>
      <c r="J312" s="12"/>
      <c r="K312" s="12">
        <f t="shared" si="74"/>
        <v>1143.98</v>
      </c>
      <c r="L312" s="12">
        <f t="shared" si="75"/>
        <v>18212.752922800002</v>
      </c>
    </row>
    <row r="313" spans="1:12" x14ac:dyDescent="0.25">
      <c r="A313" s="26" t="s">
        <v>379</v>
      </c>
      <c r="B313" s="27" t="s">
        <v>374</v>
      </c>
      <c r="C313" s="12">
        <v>19356.730625424603</v>
      </c>
      <c r="D313" s="12">
        <v>588.44000000000005</v>
      </c>
      <c r="E313" s="12">
        <v>555.54</v>
      </c>
      <c r="F313" s="12">
        <f t="shared" si="73"/>
        <v>18212.750625424604</v>
      </c>
      <c r="G313" s="12">
        <v>0</v>
      </c>
      <c r="H313" s="12"/>
      <c r="I313" s="12"/>
      <c r="J313" s="12"/>
      <c r="K313" s="12">
        <f t="shared" si="74"/>
        <v>1143.98</v>
      </c>
      <c r="L313" s="12">
        <f t="shared" si="75"/>
        <v>18212.750625424604</v>
      </c>
    </row>
    <row r="314" spans="1:12" x14ac:dyDescent="0.25">
      <c r="A314" s="26" t="s">
        <v>380</v>
      </c>
      <c r="B314" s="27" t="s">
        <v>374</v>
      </c>
      <c r="C314" s="12">
        <v>19356.730625424603</v>
      </c>
      <c r="D314" s="12">
        <v>588.44000000000005</v>
      </c>
      <c r="E314" s="12">
        <v>555.54</v>
      </c>
      <c r="F314" s="12">
        <f t="shared" si="73"/>
        <v>18212.750625424604</v>
      </c>
      <c r="G314" s="12">
        <v>0</v>
      </c>
      <c r="H314" s="15"/>
      <c r="I314" s="12"/>
      <c r="J314" s="12"/>
      <c r="K314" s="12">
        <f t="shared" si="74"/>
        <v>1143.98</v>
      </c>
      <c r="L314" s="12">
        <f t="shared" si="75"/>
        <v>18212.750625424604</v>
      </c>
    </row>
    <row r="315" spans="1:12" x14ac:dyDescent="0.25">
      <c r="A315" s="26" t="s">
        <v>381</v>
      </c>
      <c r="B315" s="27" t="s">
        <v>374</v>
      </c>
      <c r="C315" s="12">
        <v>19356.730625424603</v>
      </c>
      <c r="D315" s="12">
        <v>588.44000000000005</v>
      </c>
      <c r="E315" s="12">
        <v>555.54</v>
      </c>
      <c r="F315" s="12">
        <f t="shared" si="73"/>
        <v>18212.750625424604</v>
      </c>
      <c r="G315" s="12">
        <v>0</v>
      </c>
      <c r="H315" s="12"/>
      <c r="I315" s="12"/>
      <c r="J315" s="12"/>
      <c r="K315" s="12">
        <f t="shared" si="74"/>
        <v>1143.98</v>
      </c>
      <c r="L315" s="12">
        <f t="shared" si="75"/>
        <v>18212.750625424604</v>
      </c>
    </row>
    <row r="316" spans="1:12" x14ac:dyDescent="0.25">
      <c r="A316" s="26" t="s">
        <v>382</v>
      </c>
      <c r="B316" s="27" t="s">
        <v>374</v>
      </c>
      <c r="C316" s="12">
        <v>19356.732922800002</v>
      </c>
      <c r="D316" s="12">
        <v>588.44000000000005</v>
      </c>
      <c r="E316" s="12">
        <v>555.54</v>
      </c>
      <c r="F316" s="12">
        <f t="shared" si="73"/>
        <v>18212.752922800002</v>
      </c>
      <c r="G316" s="12">
        <v>0</v>
      </c>
      <c r="H316" s="12"/>
      <c r="I316" s="12"/>
      <c r="J316" s="49"/>
      <c r="K316" s="12">
        <f t="shared" si="74"/>
        <v>1143.98</v>
      </c>
      <c r="L316" s="12">
        <f t="shared" si="75"/>
        <v>18212.752922800002</v>
      </c>
    </row>
    <row r="317" spans="1:12" x14ac:dyDescent="0.25">
      <c r="A317" s="26" t="s">
        <v>383</v>
      </c>
      <c r="B317" s="27" t="s">
        <v>374</v>
      </c>
      <c r="C317" s="12">
        <v>19356.732922800002</v>
      </c>
      <c r="D317" s="12">
        <v>588.44000000000005</v>
      </c>
      <c r="E317" s="12">
        <v>555.54</v>
      </c>
      <c r="F317" s="12">
        <f t="shared" si="73"/>
        <v>18212.752922800002</v>
      </c>
      <c r="G317" s="12">
        <v>0</v>
      </c>
      <c r="H317" s="12"/>
      <c r="I317" s="12"/>
      <c r="J317" s="49"/>
      <c r="K317" s="12">
        <f t="shared" si="74"/>
        <v>1143.98</v>
      </c>
      <c r="L317" s="12">
        <f t="shared" si="75"/>
        <v>18212.752922800002</v>
      </c>
    </row>
    <row r="318" spans="1:12" x14ac:dyDescent="0.25">
      <c r="A318" s="26" t="s">
        <v>384</v>
      </c>
      <c r="B318" s="27" t="s">
        <v>374</v>
      </c>
      <c r="C318" s="12">
        <v>19356.732922800002</v>
      </c>
      <c r="D318" s="12">
        <v>588.44000000000005</v>
      </c>
      <c r="E318" s="12">
        <v>555.54</v>
      </c>
      <c r="F318" s="12">
        <f t="shared" si="73"/>
        <v>18212.752922800002</v>
      </c>
      <c r="G318" s="12">
        <v>0</v>
      </c>
      <c r="H318" s="12"/>
      <c r="I318" s="12"/>
      <c r="J318" s="49"/>
      <c r="K318" s="12">
        <f t="shared" si="74"/>
        <v>1143.98</v>
      </c>
      <c r="L318" s="12">
        <f t="shared" si="75"/>
        <v>18212.752922800002</v>
      </c>
    </row>
    <row r="319" spans="1:12" x14ac:dyDescent="0.25">
      <c r="A319" s="26" t="s">
        <v>385</v>
      </c>
      <c r="B319" s="27" t="s">
        <v>374</v>
      </c>
      <c r="C319" s="12">
        <v>19356.732922800002</v>
      </c>
      <c r="D319" s="12">
        <v>588.44000000000005</v>
      </c>
      <c r="E319" s="12">
        <v>555.54</v>
      </c>
      <c r="F319" s="12">
        <f t="shared" si="73"/>
        <v>18212.752922800002</v>
      </c>
      <c r="G319" s="12">
        <v>0</v>
      </c>
      <c r="H319" s="12"/>
      <c r="I319" s="12"/>
      <c r="J319" s="49"/>
      <c r="K319" s="12">
        <f t="shared" si="74"/>
        <v>1143.98</v>
      </c>
      <c r="L319" s="12">
        <f t="shared" si="75"/>
        <v>18212.752922800002</v>
      </c>
    </row>
    <row r="320" spans="1:12" x14ac:dyDescent="0.25">
      <c r="A320" s="34" t="s">
        <v>386</v>
      </c>
      <c r="B320" s="27" t="s">
        <v>374</v>
      </c>
      <c r="C320" s="12">
        <v>19356.732922800002</v>
      </c>
      <c r="D320" s="12">
        <v>588.44000000000005</v>
      </c>
      <c r="E320" s="12">
        <v>555.54</v>
      </c>
      <c r="F320" s="12">
        <f t="shared" si="73"/>
        <v>18212.752922800002</v>
      </c>
      <c r="G320" s="12">
        <v>0</v>
      </c>
      <c r="H320" s="12"/>
      <c r="I320" s="12"/>
      <c r="J320" s="49"/>
      <c r="K320" s="12">
        <f t="shared" si="74"/>
        <v>1143.98</v>
      </c>
      <c r="L320" s="12">
        <f t="shared" si="75"/>
        <v>18212.752922800002</v>
      </c>
    </row>
    <row r="321" spans="1:12" x14ac:dyDescent="0.25">
      <c r="A321" s="15" t="s">
        <v>387</v>
      </c>
      <c r="B321" s="15"/>
      <c r="C321" s="15">
        <f>SUM(C303:C320)</f>
        <v>516954.80908159359</v>
      </c>
      <c r="D321" s="15">
        <f>SUM(D303:D320)</f>
        <v>15376.760000000006</v>
      </c>
      <c r="E321" s="15">
        <f>SUM(E303:E320)</f>
        <v>14816.640000000007</v>
      </c>
      <c r="F321" s="15">
        <f>SUM(F303:F320)</f>
        <v>486761.4090815938</v>
      </c>
      <c r="G321" s="15">
        <f>SUM(G303:G320)</f>
        <v>18062.84</v>
      </c>
      <c r="H321" s="15"/>
      <c r="I321" s="15"/>
      <c r="J321" s="15">
        <f>SUM(J303:J320)</f>
        <v>0</v>
      </c>
      <c r="K321" s="15">
        <f>SUM(K303:K320)</f>
        <v>48256.240000000042</v>
      </c>
      <c r="L321" s="15">
        <f>SUM(L303:L320)</f>
        <v>468698.56908159383</v>
      </c>
    </row>
    <row r="322" spans="1:12" x14ac:dyDescent="0.25">
      <c r="A322" s="15" t="s">
        <v>388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</row>
    <row r="323" spans="1:12" x14ac:dyDescent="0.25">
      <c r="A323" s="12" t="s">
        <v>389</v>
      </c>
      <c r="B323" s="12" t="s">
        <v>42</v>
      </c>
      <c r="C323" s="12">
        <v>58070.191876273821</v>
      </c>
      <c r="D323" s="12">
        <v>1765.33</v>
      </c>
      <c r="E323" s="12">
        <v>1666.61</v>
      </c>
      <c r="F323" s="12">
        <f t="shared" ref="F323" si="76">SUM(C323-D323-E323-J323)</f>
        <v>54638.251876273818</v>
      </c>
      <c r="G323" s="12">
        <v>3253.63</v>
      </c>
      <c r="H323" s="12"/>
      <c r="I323" s="12"/>
      <c r="J323" s="12"/>
      <c r="K323" s="12">
        <f t="shared" ref="K323" si="77">SUM(D323+E323+G323+J323)</f>
        <v>6685.57</v>
      </c>
      <c r="L323" s="12">
        <f>SUM(C323-K323)</f>
        <v>51384.621876273821</v>
      </c>
    </row>
    <row r="324" spans="1:12" x14ac:dyDescent="0.25">
      <c r="A324" s="15" t="s">
        <v>338</v>
      </c>
      <c r="B324" s="12"/>
      <c r="C324" s="15">
        <f>SUM(C323)</f>
        <v>58070.191876273821</v>
      </c>
      <c r="D324" s="15">
        <f>SUM(D323)</f>
        <v>1765.33</v>
      </c>
      <c r="E324" s="15">
        <f>SUM(E323)</f>
        <v>1666.61</v>
      </c>
      <c r="F324" s="15">
        <f>SUM(F323)</f>
        <v>54638.251876273818</v>
      </c>
      <c r="G324" s="15">
        <f>SUM(G323)</f>
        <v>3253.63</v>
      </c>
      <c r="H324" s="15"/>
      <c r="I324" s="15"/>
      <c r="J324" s="15">
        <f t="shared" ref="J324:L326" si="78">SUM(J323)</f>
        <v>0</v>
      </c>
      <c r="K324" s="15">
        <f t="shared" si="78"/>
        <v>6685.57</v>
      </c>
      <c r="L324" s="15">
        <f t="shared" si="78"/>
        <v>51384.621876273821</v>
      </c>
    </row>
    <row r="325" spans="1:12" x14ac:dyDescent="0.25">
      <c r="A325" s="22" t="s">
        <v>390</v>
      </c>
      <c r="B325" s="12"/>
      <c r="C325" s="15"/>
      <c r="D325" s="15"/>
      <c r="E325" s="15"/>
      <c r="F325" s="15"/>
      <c r="G325" s="15"/>
      <c r="H325" s="15"/>
      <c r="I325" s="15"/>
      <c r="J325" s="15"/>
      <c r="K325" s="15"/>
      <c r="L325" s="15"/>
    </row>
    <row r="326" spans="1:12" x14ac:dyDescent="0.25">
      <c r="A326" s="12" t="s">
        <v>391</v>
      </c>
      <c r="B326" s="11" t="s">
        <v>147</v>
      </c>
      <c r="C326" s="12">
        <v>109688.14</v>
      </c>
      <c r="D326" s="12">
        <v>2995.92</v>
      </c>
      <c r="E326" s="12">
        <v>3148.05</v>
      </c>
      <c r="F326" s="12">
        <f t="shared" ref="F326" si="79">SUM(C326-D326-E326-J326)</f>
        <v>103544.17</v>
      </c>
      <c r="G326" s="12">
        <v>14659.31</v>
      </c>
      <c r="H326" s="15"/>
      <c r="I326" s="15"/>
      <c r="J326" s="12">
        <f t="shared" si="78"/>
        <v>0</v>
      </c>
      <c r="K326" s="12">
        <f t="shared" ref="K326" si="80">SUM(D326+E326+G326+J326)</f>
        <v>20803.28</v>
      </c>
      <c r="L326" s="12">
        <f>SUM(C326-K326)</f>
        <v>88884.86</v>
      </c>
    </row>
    <row r="327" spans="1:12" x14ac:dyDescent="0.25">
      <c r="A327" s="15" t="s">
        <v>338</v>
      </c>
      <c r="B327" s="12"/>
      <c r="C327" s="15">
        <f>SUM(C326)</f>
        <v>109688.14</v>
      </c>
      <c r="D327" s="15">
        <f>SUM(D326)</f>
        <v>2995.92</v>
      </c>
      <c r="E327" s="15">
        <f>SUM(E326)</f>
        <v>3148.05</v>
      </c>
      <c r="F327" s="15">
        <f>SUM(F326)</f>
        <v>103544.17</v>
      </c>
      <c r="G327" s="15">
        <f>SUM(G326)</f>
        <v>14659.31</v>
      </c>
      <c r="H327" s="15"/>
      <c r="I327" s="15"/>
      <c r="J327" s="15">
        <f>SUM(J326,J324)</f>
        <v>0</v>
      </c>
      <c r="K327" s="15">
        <f>SUM(K326)</f>
        <v>20803.28</v>
      </c>
      <c r="L327" s="15">
        <f>SUM(L326)</f>
        <v>88884.86</v>
      </c>
    </row>
    <row r="328" spans="1:12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1:12" x14ac:dyDescent="0.25">
      <c r="A329" s="53" t="s">
        <v>392</v>
      </c>
      <c r="B329" s="54"/>
      <c r="C329" s="53">
        <f t="shared" ref="C329:I329" si="81">SUM(C18+C33+C42+C57+C69+C83+C107+C119+C129+C203+C212+C232+C237+C242+C247+C251+C255+C263+C267+C272+C275+C279+C284+C290+C301+C321+C324+C327)</f>
        <v>20191002.559144605</v>
      </c>
      <c r="D329" s="53">
        <f t="shared" si="81"/>
        <v>500013.73000000004</v>
      </c>
      <c r="E329" s="53">
        <f t="shared" si="81"/>
        <v>545996.94999999995</v>
      </c>
      <c r="F329" s="53">
        <f t="shared" si="81"/>
        <v>19097523.119144596</v>
      </c>
      <c r="G329" s="53">
        <f t="shared" si="81"/>
        <v>2257607.1499999994</v>
      </c>
      <c r="H329" s="53">
        <f t="shared" si="81"/>
        <v>0</v>
      </c>
      <c r="I329" s="53">
        <f t="shared" si="81"/>
        <v>12100</v>
      </c>
      <c r="J329" s="53">
        <f>SUM(J33+J42+J57+J69+J83+J107+J129+J203+J212+J232+J237+J242+J247+J251+J263+J267+J272+J279+J290)</f>
        <v>47468.759999999995</v>
      </c>
      <c r="K329" s="53">
        <f>SUM(K18+K33+K42+K57+K69+K83+K107+K119+K129+K203+K212+K232+K237+K242+K247+K251+K255+K263+K267+K272+K275+K279+K284+K290+K301+K321+K324+K327)</f>
        <v>3363186.59</v>
      </c>
      <c r="L329" s="53">
        <f>SUM(L18+L33+L42+L57+L69+L83+L107+L119+L129+L203+L212+L232+L237+L242+L247+L251+L255+L263+L267+L272+L275+L279+L284+L290+L301+L321+L324+L327)</f>
        <v>16827815.969144594</v>
      </c>
    </row>
    <row r="330" spans="1:12" s="57" customFormat="1" ht="16.5" thickBot="1" x14ac:dyDescent="0.3">
      <c r="A330" s="55" t="s">
        <v>393</v>
      </c>
      <c r="B330" s="56"/>
      <c r="C330" s="55"/>
      <c r="D330" s="55"/>
      <c r="E330" s="55"/>
      <c r="F330" s="55"/>
      <c r="G330" s="55"/>
      <c r="H330" s="55"/>
      <c r="I330" s="55"/>
      <c r="J330" s="55"/>
      <c r="K330" s="55"/>
      <c r="L330" s="55"/>
    </row>
    <row r="331" spans="1:12" s="57" customFormat="1" x14ac:dyDescent="0.25">
      <c r="A331" s="58" t="s">
        <v>394</v>
      </c>
      <c r="B331" s="56"/>
      <c r="C331" s="55"/>
      <c r="D331" s="55"/>
      <c r="E331" s="55"/>
      <c r="F331" s="55"/>
      <c r="G331" s="55"/>
      <c r="H331" s="55"/>
      <c r="I331" s="55"/>
      <c r="J331" s="55"/>
      <c r="K331" s="55"/>
      <c r="L331" s="55"/>
    </row>
    <row r="332" spans="1:12" s="57" customFormat="1" x14ac:dyDescent="0.25">
      <c r="A332" s="59" t="s">
        <v>395</v>
      </c>
      <c r="B332" s="56"/>
      <c r="C332" s="55"/>
      <c r="D332" s="55"/>
      <c r="E332" s="55"/>
      <c r="F332" s="55"/>
      <c r="G332" s="55"/>
      <c r="H332" s="55"/>
      <c r="I332" s="55"/>
      <c r="J332" s="55"/>
      <c r="K332" s="55"/>
      <c r="L332" s="55"/>
    </row>
    <row r="333" spans="1:12" s="57" customFormat="1" x14ac:dyDescent="0.25">
      <c r="A333" s="59" t="s">
        <v>396</v>
      </c>
      <c r="B333" s="56"/>
      <c r="C333" s="55" t="s">
        <v>397</v>
      </c>
      <c r="D333" s="55"/>
      <c r="E333" s="55"/>
      <c r="F333" s="55"/>
      <c r="G333" s="55"/>
      <c r="H333" s="55"/>
      <c r="I333" s="55"/>
      <c r="J333" s="55"/>
      <c r="K333" s="55"/>
      <c r="L333" s="55"/>
    </row>
    <row r="334" spans="1:12" s="57" customFormat="1" x14ac:dyDescent="0.25">
      <c r="A334" s="59"/>
      <c r="B334" s="56"/>
      <c r="C334" s="55"/>
      <c r="D334" s="55"/>
      <c r="E334" s="55"/>
      <c r="F334" s="55"/>
      <c r="G334" s="55"/>
      <c r="H334" s="55"/>
      <c r="I334" s="55"/>
      <c r="J334" s="55"/>
      <c r="K334" s="55"/>
      <c r="L334" s="55"/>
    </row>
    <row r="335" spans="1:12" s="57" customFormat="1" x14ac:dyDescent="0.25">
      <c r="A335" s="59" t="s">
        <v>398</v>
      </c>
      <c r="B335" s="56"/>
      <c r="C335" s="55"/>
      <c r="D335" s="55"/>
      <c r="E335" s="55"/>
      <c r="F335" s="55"/>
      <c r="G335" s="55"/>
      <c r="H335" s="55"/>
      <c r="I335" s="55"/>
      <c r="J335" s="55"/>
      <c r="K335" s="55"/>
      <c r="L335" s="55"/>
    </row>
    <row r="336" spans="1:12" s="57" customFormat="1" ht="16.5" thickBot="1" x14ac:dyDescent="0.3">
      <c r="A336" s="60" t="s">
        <v>399</v>
      </c>
      <c r="B336" s="56"/>
      <c r="C336" s="55"/>
      <c r="D336" s="55"/>
      <c r="E336" s="55"/>
      <c r="F336" s="55"/>
      <c r="G336" s="55"/>
      <c r="H336" s="55"/>
      <c r="I336" s="55"/>
      <c r="J336" s="55"/>
      <c r="K336" s="55"/>
      <c r="L336" s="55"/>
    </row>
    <row r="337" spans="1:12" x14ac:dyDescent="0.25">
      <c r="A337" s="61"/>
      <c r="K337" s="62"/>
      <c r="L337" s="62"/>
    </row>
    <row r="339" spans="1:12" x14ac:dyDescent="0.25">
      <c r="A339" s="63" t="s">
        <v>400</v>
      </c>
      <c r="F339" s="64"/>
      <c r="J339" s="64" t="s">
        <v>401</v>
      </c>
    </row>
    <row r="340" spans="1:12" s="64" customFormat="1" x14ac:dyDescent="0.25">
      <c r="A340" s="65" t="s">
        <v>402</v>
      </c>
      <c r="F340" s="71"/>
      <c r="G340" s="71"/>
      <c r="H340" s="65"/>
      <c r="I340" s="65"/>
      <c r="J340" s="71" t="s">
        <v>24</v>
      </c>
      <c r="K340" s="71"/>
      <c r="L340" s="71"/>
    </row>
    <row r="341" spans="1:12" s="64" customFormat="1" x14ac:dyDescent="0.25"/>
    <row r="342" spans="1:12" x14ac:dyDescent="0.25">
      <c r="F342" s="1" t="s">
        <v>403</v>
      </c>
    </row>
    <row r="345" spans="1:12" x14ac:dyDescent="0.25">
      <c r="C345" s="66"/>
    </row>
  </sheetData>
  <mergeCells count="6">
    <mergeCell ref="A5:L5"/>
    <mergeCell ref="A6:L6"/>
    <mergeCell ref="A7:L7"/>
    <mergeCell ref="D9:E9"/>
    <mergeCell ref="F340:G340"/>
    <mergeCell ref="J340:L340"/>
  </mergeCells>
  <printOptions horizontalCentered="1"/>
  <pageMargins left="0.31496062992125984" right="0.31496062992125984" top="0.55118110236220474" bottom="0.15748031496062992" header="0.31496062992125984" footer="0.31496062992125984"/>
  <pageSetup paperSize="5" scale="46" orientation="landscape" r:id="rId1"/>
  <headerFooter alignWithMargins="0"/>
  <rowBreaks count="6" manualBreakCount="6">
    <brk id="57" max="12" man="1"/>
    <brk id="107" max="12" man="1"/>
    <brk id="157" max="12" man="1"/>
    <brk id="212" max="12" man="1"/>
    <brk id="263" max="12" man="1"/>
    <brk id="34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Ariel Paniagua Garcia</cp:lastModifiedBy>
  <dcterms:created xsi:type="dcterms:W3CDTF">2016-12-20T14:26:01Z</dcterms:created>
  <dcterms:modified xsi:type="dcterms:W3CDTF">2017-01-20T14:53:12Z</dcterms:modified>
</cp:coreProperties>
</file>