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ysis.matos\Desktop\Presupuesto 2021-2022-2023\"/>
    </mc:Choice>
  </mc:AlternateContent>
  <bookViews>
    <workbookView xWindow="0" yWindow="0" windowWidth="15945" windowHeight="13260"/>
  </bookViews>
  <sheets>
    <sheet name="Presupuesto 2021" sheetId="2" r:id="rId1"/>
    <sheet name="Presupuesto 2021, más adición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5" i="2" l="1"/>
  <c r="D204" i="2" s="1"/>
  <c r="D200" i="2"/>
  <c r="D197" i="2"/>
  <c r="D196" i="2" s="1"/>
  <c r="D187" i="2"/>
  <c r="D184" i="2"/>
  <c r="D183" i="2" s="1"/>
  <c r="D174" i="2"/>
  <c r="D171" i="2"/>
  <c r="D170" i="2" s="1"/>
  <c r="D163" i="2"/>
  <c r="D160" i="2"/>
  <c r="D157" i="2"/>
  <c r="D154" i="2"/>
  <c r="D149" i="2"/>
  <c r="D144" i="2"/>
  <c r="D143" i="2" s="1"/>
  <c r="D135" i="2"/>
  <c r="D128" i="2"/>
  <c r="D110" i="2"/>
  <c r="D105" i="2"/>
  <c r="D97" i="2"/>
  <c r="D92" i="2"/>
  <c r="D88" i="2"/>
  <c r="D86" i="2" s="1"/>
  <c r="D83" i="2"/>
  <c r="D82" i="2" s="1"/>
  <c r="D73" i="2"/>
  <c r="D70" i="2"/>
  <c r="D67" i="2"/>
  <c r="D63" i="2"/>
  <c r="D60" i="2"/>
  <c r="D57" i="2"/>
  <c r="D54" i="2"/>
  <c r="D45" i="2"/>
  <c r="D40" i="2"/>
  <c r="D35" i="2"/>
  <c r="D32" i="2"/>
  <c r="D31" i="2"/>
  <c r="D27" i="2"/>
  <c r="D23" i="2"/>
  <c r="D21" i="2"/>
  <c r="D192" i="2" l="1"/>
  <c r="D85" i="2"/>
  <c r="D169" i="2"/>
  <c r="D168" i="2" s="1"/>
  <c r="D167" i="2" s="1"/>
  <c r="D178" i="2" s="1"/>
  <c r="D44" i="2"/>
  <c r="D20" i="2"/>
  <c r="D19" i="2" s="1"/>
  <c r="D148" i="2"/>
  <c r="D209" i="2"/>
  <c r="D195" i="2"/>
  <c r="D194" i="2" s="1"/>
  <c r="D193" i="2" s="1"/>
  <c r="D182" i="2"/>
  <c r="D181" i="2" s="1"/>
  <c r="D180" i="2" s="1"/>
  <c r="D176" i="1"/>
  <c r="D172" i="1"/>
  <c r="D169" i="1"/>
  <c r="D160" i="1"/>
  <c r="D157" i="1"/>
  <c r="D148" i="1"/>
  <c r="D145" i="1"/>
  <c r="D138" i="1"/>
  <c r="D136" i="1"/>
  <c r="D133" i="1"/>
  <c r="D130" i="1"/>
  <c r="D127" i="1"/>
  <c r="D122" i="1"/>
  <c r="D119" i="1"/>
  <c r="D117" i="1"/>
  <c r="D109" i="1"/>
  <c r="D104" i="1"/>
  <c r="D100" i="1"/>
  <c r="D95" i="1"/>
  <c r="D93" i="1"/>
  <c r="D87" i="1"/>
  <c r="D82" i="1"/>
  <c r="D77" i="1"/>
  <c r="D74" i="1"/>
  <c r="D65" i="1"/>
  <c r="D62" i="1"/>
  <c r="D59" i="1"/>
  <c r="D55" i="1"/>
  <c r="D52" i="1"/>
  <c r="D49" i="1"/>
  <c r="D46" i="1"/>
  <c r="D37" i="1"/>
  <c r="D32" i="1"/>
  <c r="D29" i="1"/>
  <c r="D25" i="1"/>
  <c r="D18" i="1"/>
  <c r="D17" i="2" l="1"/>
  <c r="D16" i="2" s="1"/>
  <c r="D18" i="2"/>
  <c r="D116" i="1"/>
  <c r="D152" i="1"/>
  <c r="D168" i="1"/>
  <c r="D167" i="1" s="1"/>
  <c r="D166" i="1" s="1"/>
  <c r="D121" i="1"/>
  <c r="D165" i="2"/>
  <c r="D210" i="2"/>
  <c r="D17" i="1"/>
  <c r="D144" i="1"/>
  <c r="D156" i="1"/>
  <c r="D155" i="1" s="1"/>
  <c r="D154" i="1" s="1"/>
  <c r="D76" i="1"/>
  <c r="D36" i="1"/>
  <c r="D143" i="1"/>
  <c r="D142" i="1" s="1"/>
  <c r="D164" i="1"/>
  <c r="D179" i="1" l="1"/>
  <c r="D16" i="1"/>
  <c r="D15" i="1" s="1"/>
  <c r="D140" i="1"/>
  <c r="D181" i="1" l="1"/>
</calcChain>
</file>

<file path=xl/sharedStrings.xml><?xml version="1.0" encoding="utf-8"?>
<sst xmlns="http://schemas.openxmlformats.org/spreadsheetml/2006/main" count="710" uniqueCount="344">
  <si>
    <t xml:space="preserve">                                          TRIBUNAL SUPERIOR ELECTORAL</t>
  </si>
  <si>
    <t xml:space="preserve">                                                      DIRECCIÓN FINANCIERA</t>
  </si>
  <si>
    <t xml:space="preserve">                                                            VALORES EN RD$</t>
  </si>
  <si>
    <t>ASIGNACIÓN PRESUPUESTARIA</t>
  </si>
  <si>
    <t>CUENTA No.</t>
  </si>
  <si>
    <t>DESCRIPCIÓN DE CUENTAS</t>
  </si>
  <si>
    <t>PRESUPUESTO 2021</t>
  </si>
  <si>
    <t>ADMINISTRACIÓN DE JUSTICIA ELECTORAL</t>
  </si>
  <si>
    <t>01</t>
  </si>
  <si>
    <t>ACCIONES COMUNES</t>
  </si>
  <si>
    <t>REMUNERACIONES Y CONTRIBUCIONES</t>
  </si>
  <si>
    <t>2.1.1</t>
  </si>
  <si>
    <t>REMUNERACIONES</t>
  </si>
  <si>
    <t>2.1.1.1.01</t>
  </si>
  <si>
    <t>Sueldos Fijos</t>
  </si>
  <si>
    <t>2.1.1.2.01</t>
  </si>
  <si>
    <t>Personal Igualado</t>
  </si>
  <si>
    <t>2.1.1.2.03</t>
  </si>
  <si>
    <t>Suplencias</t>
  </si>
  <si>
    <t>2.1.1.4-01</t>
  </si>
  <si>
    <t>Sueldo Anual No. 13</t>
  </si>
  <si>
    <t>2.1.1.5.03</t>
  </si>
  <si>
    <t>Prestación laboral por desvinculación</t>
  </si>
  <si>
    <t>2.1.1.6.01</t>
  </si>
  <si>
    <t>Vacaciones</t>
  </si>
  <si>
    <t>2.1.2</t>
  </si>
  <si>
    <t>SOBRESUELDOS</t>
  </si>
  <si>
    <t>2.1.2.2.03</t>
  </si>
  <si>
    <t>Pago horas extraordinarias</t>
  </si>
  <si>
    <t>2.1.2.2.04</t>
  </si>
  <si>
    <t>Compensación por distancia</t>
  </si>
  <si>
    <t>2.1.2.2.05</t>
  </si>
  <si>
    <t>Compensación Servicios de Seguridad</t>
  </si>
  <si>
    <t>2.1.3</t>
  </si>
  <si>
    <t>DIETAS Y GASTOS DE REPRESENTACION</t>
  </si>
  <si>
    <t>2.1.3.1.01</t>
  </si>
  <si>
    <t>Dietas en el País</t>
  </si>
  <si>
    <t>2.1.3.2.01</t>
  </si>
  <si>
    <t>Gastos de Representación en el País</t>
  </si>
  <si>
    <t>2.1.5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</si>
  <si>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</si>
  <si>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</si>
  <si>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</si>
  <si>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</si>
  <si>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</si>
  <si>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</si>
  <si>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</si>
  <si>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</si>
  <si>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</si>
  <si>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BASICOS</t>
  </si>
  <si>
    <t>2.2.1.1.01</t>
  </si>
  <si>
    <t>Radiocomunicación</t>
  </si>
  <si>
    <t>2.2.1.2.01</t>
  </si>
  <si>
    <t>Servicio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</si>
  <si>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</si>
  <si>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</si>
  <si>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</si>
  <si>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</si>
  <si>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</si>
  <si>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</si>
  <si>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</si>
  <si>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</si>
  <si>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</si>
  <si>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</si>
  <si>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</si>
  <si>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</si>
  <si>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2.2.2</t>
  </si>
  <si>
    <t>PUBLICIDAD IMPRESIÓN Y ENCUADERNACION</t>
  </si>
  <si>
    <t>2.2.2.1.01</t>
  </si>
  <si>
    <t>Publicidad y Propaganda</t>
  </si>
  <si>
    <t>2.2.2.2.01</t>
  </si>
  <si>
    <t>Impresión y Encuadernación</t>
  </si>
  <si>
    <t>2.2.3</t>
  </si>
  <si>
    <t>VIATICOS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</si>
  <si>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</si>
  <si>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</si>
  <si>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</si>
  <si>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</si>
  <si>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</si>
  <si>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</si>
  <si>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</si>
  <si>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</t>
  </si>
  <si>
    <t>2.2.4.4.01</t>
  </si>
  <si>
    <t>Peaje</t>
  </si>
  <si>
    <t>2.2.5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</si>
  <si>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</si>
  <si>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</si>
  <si>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</si>
  <si>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</si>
  <si>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</si>
  <si>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</si>
  <si>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Licencias Informáticas e Intelectuales, Industriales y Comerciales</t>
  </si>
  <si>
    <t>2.2.6</t>
  </si>
  <si>
    <t>SEGUROS</t>
  </si>
  <si>
    <t>2.2.6.2.01</t>
  </si>
  <si>
    <t>Seguros de Bienes Muebles</t>
  </si>
  <si>
    <t>2.2.6.3.01</t>
  </si>
  <si>
    <t>Seguros de Personas</t>
  </si>
  <si>
    <t>2.2.7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</si>
  <si>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</si>
  <si>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</si>
  <si>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</si>
  <si>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</si>
  <si>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Maquinarias y Equipos</t>
  </si>
  <si>
    <t>2.2.8</t>
  </si>
  <si>
    <t xml:space="preserve">OTROS SERVICIOS NO INCLUIDOS EN CONCEPTOS ANTERIORES </t>
  </si>
  <si>
    <t>2.2.8.2.01</t>
  </si>
  <si>
    <t>Comisiones y Gastos Bancarios</t>
  </si>
  <si>
    <t>2.2.8.5.03</t>
  </si>
  <si>
    <t>Limpieza e Higiene</t>
  </si>
  <si>
    <t>2.2.8.6.01</t>
  </si>
  <si>
    <t>Eventos Generales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</si>
  <si>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</si>
  <si>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</si>
  <si>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</si>
  <si>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</si>
  <si>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</si>
  <si>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</si>
  <si>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</si>
  <si>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</si>
  <si>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</si>
  <si>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 Derechos y Tasas</t>
  </si>
  <si>
    <t>2.2.9</t>
  </si>
  <si>
    <t>SERVICIOS DE ALIMENTACION</t>
  </si>
  <si>
    <t>2.2.9.2.03</t>
  </si>
  <si>
    <t>Servicios de Catering</t>
  </si>
  <si>
    <t>MATERIALES Y SUMINISTROS</t>
  </si>
  <si>
    <t>2.3.1</t>
  </si>
  <si>
    <t>ALIMENTOS Y PRODUCTOS AGROFORESTALES</t>
  </si>
  <si>
    <t>2.3.1.1.01</t>
  </si>
  <si>
    <t>Alimentos y Bebidas para Personas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</si>
  <si>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</si>
  <si>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</si>
  <si>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</si>
  <si>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</si>
  <si>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</si>
  <si>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</si>
  <si>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2.3.2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</si>
  <si>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</si>
  <si>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</si>
  <si>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</si>
  <si>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</si>
  <si>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</si>
  <si>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</si>
  <si>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 y accesorios de vestir</t>
  </si>
  <si>
    <t>2.3.2.4.01</t>
  </si>
  <si>
    <t>Calzados</t>
  </si>
  <si>
    <t>2.3.3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</si>
  <si>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</si>
  <si>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</si>
  <si>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</si>
  <si>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</si>
  <si>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</si>
  <si>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</si>
  <si>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</si>
  <si>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</si>
  <si>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</si>
  <si>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</si>
  <si>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</si>
  <si>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2.3.4</t>
  </si>
  <si>
    <t>PRODUCTOS FARMACEUTICOS</t>
  </si>
  <si>
    <t>2.3.4.1.01</t>
  </si>
  <si>
    <t>Productos Medicinales para uso humano</t>
  </si>
  <si>
    <t>2.3.5</t>
  </si>
  <si>
    <t>PRODUCTOS DE 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</si>
  <si>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</si>
  <si>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</si>
  <si>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</si>
  <si>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</si>
  <si>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</si>
  <si>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</si>
  <si>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</si>
  <si>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</si>
  <si>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</si>
  <si>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METALICOS Y NO METALICOS</t>
  </si>
  <si>
    <t>2.3.6.3.04</t>
  </si>
  <si>
    <t>Herramientas Menores</t>
  </si>
  <si>
    <t>2.3.6.4.05</t>
  </si>
  <si>
    <t>Piedra, Arcilla y Arena</t>
  </si>
  <si>
    <t>2.3.6.9.01</t>
  </si>
  <si>
    <t>Otros Productos Minerales No Metálicos</t>
  </si>
  <si>
    <t>2.3.7</t>
  </si>
  <si>
    <t>COMBUSTIBLES, LUBRICANTES, PRODUCTOS QUIMICOS Y CONEXOS</t>
  </si>
  <si>
    <t>2.3.7.1.01</t>
  </si>
  <si>
    <t>Gasolina</t>
  </si>
  <si>
    <t>2.3.7.1.02</t>
  </si>
  <si>
    <t>Gasoil</t>
  </si>
  <si>
    <t>2.3.7.1.06</t>
  </si>
  <si>
    <t>Lubricantes</t>
  </si>
  <si>
    <t>2.3.7.2.05</t>
  </si>
  <si>
    <t>Insecticidas, Fumigantes y Otros</t>
  </si>
  <si>
    <t>2.3.9</t>
  </si>
  <si>
    <t>PRODUCTOS Y UTILES VARIOS</t>
  </si>
  <si>
    <t>2.3.9.1.01</t>
  </si>
  <si>
    <t>Material para Limpieza</t>
  </si>
  <si>
    <t>2.3.9.2.01</t>
  </si>
  <si>
    <t>Útiles y materiales de escritorio, oficina e informática</t>
  </si>
  <si>
    <t>2.3.9.3.01</t>
  </si>
  <si>
    <t>Útiles menores médico quirúrgicos y de laboratorios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</si>
  <si>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</si>
  <si>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</si>
  <si>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</si>
  <si>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</si>
  <si>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</si>
  <si>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</si>
  <si>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</si>
  <si>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2.4.1</t>
  </si>
  <si>
    <t>TRANSFERENCIAS CORRIENTES AL SECTOR PRIVADO</t>
  </si>
  <si>
    <t>2.4.1.4.01</t>
  </si>
  <si>
    <t>Becas Nacionales</t>
  </si>
  <si>
    <t>2.4.7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</si>
  <si>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</si>
  <si>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</si>
  <si>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</si>
  <si>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</si>
  <si>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2.6.1</t>
  </si>
  <si>
    <t>MOBILIARIO Y EQUIPOS</t>
  </si>
  <si>
    <t>2.6.1.1.01</t>
  </si>
  <si>
    <t>Muebles de Oficina y Estanteria</t>
  </si>
  <si>
    <t>2.6.1.3.01</t>
  </si>
  <si>
    <t>Equipo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</si>
  <si>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</si>
  <si>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</si>
  <si>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</si>
  <si>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</si>
  <si>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</si>
  <si>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AUDIOVISUAL, RECREATIVO Y EDUCACIONAL</t>
  </si>
  <si>
    <t>2.6.2.1.01</t>
  </si>
  <si>
    <t>Equipos y Aparatos Audiovisuales</t>
  </si>
  <si>
    <t>2.6.2.3.01</t>
  </si>
  <si>
    <t>Cámaras Fotográficas y de Video</t>
  </si>
  <si>
    <t>2.6.4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</si>
  <si>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</si>
  <si>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</si>
  <si>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</si>
  <si>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</si>
  <si>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</si>
  <si>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2.6.5</t>
  </si>
  <si>
    <t>MAQUINARIAS OTROS EQUIPOS Y HERRAMIENTAS</t>
  </si>
  <si>
    <t>2.6.5.4.01</t>
  </si>
  <si>
    <t xml:space="preserve">Sistema y Equipos de Climatización. </t>
  </si>
  <si>
    <t>2.6.5.5.01</t>
  </si>
  <si>
    <t>Equipo de Comunicación, Telecomunicaciones y Señalamientos</t>
  </si>
  <si>
    <t>2.6.6</t>
  </si>
  <si>
    <t>EQUIPO DE DEFENSA Y SEGURIDAD</t>
  </si>
  <si>
    <t>2.6.6.2.01</t>
  </si>
  <si>
    <t>Equipo de Seguridad</t>
  </si>
  <si>
    <t>2.6.8</t>
  </si>
  <si>
    <t>BIENES INTANGIBLES</t>
  </si>
  <si>
    <t>2.6.8.3.01</t>
  </si>
  <si>
    <t xml:space="preserve">Programas de Informática </t>
  </si>
  <si>
    <t>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</si>
  <si>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</si>
  <si>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</si>
  <si>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</si>
  <si>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</si>
  <si>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TOTAL GESTIÓN CONFLICTOS ELECTORALES</t>
  </si>
  <si>
    <t>03</t>
  </si>
  <si>
    <t>CIUDADANOS ACCEDEN A SERVICIOS DE RECTIFICACIÓN DE ACTAS DEL ESTADO CIVIL</t>
  </si>
  <si>
    <t>SERVICIOS DE RECTIFICACIÓN DE ACTAS DEL ESTADO CIVIL</t>
  </si>
  <si>
    <t>TOTAL SERVICIOS RECTIFICACIÓN ACTAS DEL ESTADO CIVIL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</si>
  <si>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</si>
  <si>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</si>
  <si>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</si>
  <si>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2.4.1.4.02</t>
  </si>
  <si>
    <t>Becas extranjeras</t>
  </si>
  <si>
    <t>2.4.1.6.01</t>
  </si>
  <si>
    <t>Transferencias corrientes programadas a asociaciones sin fines de Lucro</t>
  </si>
  <si>
    <t xml:space="preserve">TOTAL FORMACIÓN DERECHOS ELECTORALES </t>
  </si>
  <si>
    <t>TOTAL GENERAL</t>
  </si>
  <si>
    <t xml:space="preserve">                                   VALORES EN RD$</t>
  </si>
  <si>
    <t>DIRECCIÓN FINANCIERA</t>
  </si>
  <si>
    <t>Valores en RD$</t>
  </si>
  <si>
    <t>PRESUPUESTADO</t>
  </si>
  <si>
    <t>ADMINISTRACIÓN SUPERIOR</t>
  </si>
  <si>
    <t>2.1.1.1</t>
  </si>
  <si>
    <t>Remuneraciones al Personal Fijo</t>
  </si>
  <si>
    <t>2.1.1.2</t>
  </si>
  <si>
    <t>Remuneraciones a Personal de Carácter Transitorio</t>
  </si>
  <si>
    <t>2.1.1.5</t>
  </si>
  <si>
    <t>Prestaciones Económicas</t>
  </si>
  <si>
    <t>2.1.1.6</t>
  </si>
  <si>
    <t>2.1.2.2</t>
  </si>
  <si>
    <t>Compensación</t>
  </si>
  <si>
    <t>2.1.2.2.02</t>
  </si>
  <si>
    <t>Compensación Por Horas Extraordinarias</t>
  </si>
  <si>
    <t>2.1.3.1</t>
  </si>
  <si>
    <t>Dietas</t>
  </si>
  <si>
    <t>2.1.3.2</t>
  </si>
  <si>
    <t>Gastos de Representación</t>
  </si>
  <si>
    <t>Servicios Telefonico de Larga Distancia</t>
  </si>
  <si>
    <t>2.3.1.3</t>
  </si>
  <si>
    <t>Productos Agroforestales y Pecuarios</t>
  </si>
  <si>
    <t>2.3.6.1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</si>
  <si>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</si>
  <si>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</si>
  <si>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</si>
  <si>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</si>
  <si>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</si>
  <si>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</si>
  <si>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</si>
  <si>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</si>
  <si>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</si>
  <si>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</si>
  <si>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</si>
  <si>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</si>
  <si>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</si>
  <si>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</si>
  <si>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</si>
  <si>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</t>
  </si>
  <si>
    <t>Productos Metálicos y sus Derivados</t>
  </si>
  <si>
    <t>2.3.6.3.01</t>
  </si>
  <si>
    <t>Productos Ferrosos</t>
  </si>
  <si>
    <t>2.3.6.3.02</t>
  </si>
  <si>
    <t>Productos  No Ferrosos</t>
  </si>
  <si>
    <t>2.3.6.3.03</t>
  </si>
  <si>
    <t>Estructuras Metálicas Acabadas</t>
  </si>
  <si>
    <t>2.3.6.4</t>
  </si>
  <si>
    <t>Minerales</t>
  </si>
  <si>
    <t>2.3.6.4.04</t>
  </si>
  <si>
    <t>Piedra, Archilla y Arena</t>
  </si>
  <si>
    <t>2.3.6.4.07</t>
  </si>
  <si>
    <t>Otros Minerales</t>
  </si>
  <si>
    <t>2.3.7.1</t>
  </si>
  <si>
    <t>Combustibles y Lubricantes</t>
  </si>
  <si>
    <t>2.3.7.2</t>
  </si>
  <si>
    <t>Productos Químicos y Conexos</t>
  </si>
  <si>
    <t>2.3.9.9.01</t>
  </si>
  <si>
    <t>Productos y Utiles Varios no identificados (Nip)</t>
  </si>
  <si>
    <t xml:space="preserve">TOTAL PARTIDOS, AGRUPACIONES Y MOVIMIENTOS POLÍTICOS </t>
  </si>
  <si>
    <t>TOTAL  CIUDADANOS ACCEDEN A SERVICIOS DE RECTIFICACIÓN</t>
  </si>
  <si>
    <t>TOTAL ACTORES DEL SISTEMA ELECTORAL.</t>
  </si>
  <si>
    <t>Encargado Financiero</t>
  </si>
  <si>
    <t xml:space="preserve">    Verificado Por:       </t>
  </si>
  <si>
    <t xml:space="preserve">              Lic. Deysis E. Matos Ferreras                        </t>
  </si>
  <si>
    <t xml:space="preserve">  Aprobado Por:       </t>
  </si>
  <si>
    <t xml:space="preserve">   Lic. Jorge A. De Castro</t>
  </si>
  <si>
    <t xml:space="preserve">   Lic. Noé Vasquez Camilo</t>
  </si>
  <si>
    <t>Director Administrativo Financiero</t>
  </si>
  <si>
    <t xml:space="preserve">                                                                                                                            Elaborado por:                                                                                             </t>
  </si>
  <si>
    <t xml:space="preserve">                           Encargada de Presupuesto</t>
  </si>
  <si>
    <t xml:space="preserve">         Lic. Deysis E. Matos Ferreras                        </t>
  </si>
  <si>
    <t xml:space="preserve"> Lic. Jorge A. De Castro</t>
  </si>
  <si>
    <t xml:space="preserve">                                                      PRESUPUESTO MODIFICADO,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</si>
</sst>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</cellStyleXfs>
  <cellXfs count="174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/>
    <xf numFmtId="43" fontId="2" fillId="0" borderId="0" xfId="1" applyFont="1" applyBorder="1" applyAlignment="1"/>
    <xf numFmtId="43" fontId="2" fillId="0" borderId="0" xfId="1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5" fillId="3" borderId="4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left"/>
    </xf>
    <xf numFmtId="43" fontId="5" fillId="3" borderId="4" xfId="1" applyFont="1" applyFill="1" applyBorder="1" applyAlignment="1"/>
    <xf numFmtId="43" fontId="2" fillId="0" borderId="0" xfId="1" applyFont="1" applyFill="1" applyAlignment="1"/>
    <xf numFmtId="49" fontId="5" fillId="4" borderId="6" xfId="2" applyNumberFormat="1" applyFont="1" applyFill="1" applyBorder="1" applyAlignment="1">
      <alignment horizontal="center"/>
    </xf>
    <xf numFmtId="0" fontId="5" fillId="4" borderId="6" xfId="2" applyFont="1" applyFill="1" applyBorder="1" applyAlignment="1">
      <alignment horizontal="left"/>
    </xf>
    <xf numFmtId="39" fontId="5" fillId="4" borderId="6" xfId="0" applyNumberFormat="1" applyFont="1" applyFill="1" applyBorder="1" applyAlignment="1">
      <alignment horizontal="right"/>
    </xf>
    <xf numFmtId="0" fontId="5" fillId="5" borderId="6" xfId="2" applyFont="1" applyFill="1" applyBorder="1" applyAlignment="1">
      <alignment horizontal="center"/>
    </xf>
    <xf numFmtId="0" fontId="5" fillId="5" borderId="6" xfId="2" applyFont="1" applyFill="1" applyBorder="1" applyAlignment="1">
      <alignment horizontal="left"/>
    </xf>
    <xf numFmtId="39" fontId="5" fillId="5" borderId="6" xfId="0" applyNumberFormat="1" applyFont="1" applyFill="1" applyBorder="1" applyAlignment="1">
      <alignment horizontal="right"/>
    </xf>
    <xf numFmtId="0" fontId="5" fillId="3" borderId="6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left"/>
    </xf>
    <xf numFmtId="39" fontId="5" fillId="3" borderId="6" xfId="0" applyNumberFormat="1" applyFont="1" applyFill="1" applyBorder="1" applyAlignment="1"/>
    <xf numFmtId="43" fontId="2" fillId="0" borderId="0" xfId="1" applyFont="1" applyFill="1" applyBorder="1" applyAlignment="1"/>
    <xf numFmtId="0" fontId="6" fillId="0" borderId="6" xfId="2" applyFont="1" applyFill="1" applyBorder="1" applyAlignment="1">
      <alignment horizontal="center"/>
    </xf>
    <xf numFmtId="39" fontId="6" fillId="0" borderId="6" xfId="2" applyNumberFormat="1" applyFont="1" applyFill="1" applyBorder="1" applyAlignment="1">
      <alignment horizontal="left" wrapText="1"/>
    </xf>
    <xf numFmtId="39" fontId="6" fillId="0" borderId="6" xfId="0" applyNumberFormat="1" applyFont="1" applyFill="1" applyBorder="1" applyAlignment="1"/>
    <xf numFmtId="39" fontId="6" fillId="0" borderId="6" xfId="2" applyNumberFormat="1" applyFont="1" applyFill="1" applyBorder="1" applyAlignment="1">
      <alignment horizontal="left"/>
    </xf>
    <xf numFmtId="39" fontId="5" fillId="3" borderId="6" xfId="2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39" fontId="7" fillId="0" borderId="6" xfId="0" applyNumberFormat="1" applyFont="1" applyFill="1" applyBorder="1" applyAlignment="1"/>
    <xf numFmtId="0" fontId="5" fillId="3" borderId="6" xfId="0" applyFont="1" applyFill="1" applyBorder="1" applyAlignment="1">
      <alignment horizontal="center"/>
    </xf>
    <xf numFmtId="39" fontId="5" fillId="3" borderId="6" xfId="0" applyNumberFormat="1" applyFont="1" applyFill="1" applyBorder="1" applyAlignment="1">
      <alignment wrapText="1"/>
    </xf>
    <xf numFmtId="39" fontId="6" fillId="0" borderId="6" xfId="0" applyNumberFormat="1" applyFont="1" applyFill="1" applyBorder="1" applyAlignment="1">
      <alignment horizontal="right"/>
    </xf>
    <xf numFmtId="0" fontId="5" fillId="5" borderId="6" xfId="0" applyFont="1" applyFill="1" applyBorder="1" applyAlignment="1">
      <alignment horizontal="center"/>
    </xf>
    <xf numFmtId="39" fontId="5" fillId="5" borderId="6" xfId="0" applyNumberFormat="1" applyFont="1" applyFill="1" applyBorder="1" applyAlignment="1"/>
    <xf numFmtId="43" fontId="7" fillId="0" borderId="0" xfId="1" applyFont="1" applyBorder="1" applyAlignment="1"/>
    <xf numFmtId="43" fontId="7" fillId="0" borderId="0" xfId="1" applyFont="1" applyAlignment="1"/>
    <xf numFmtId="0" fontId="7" fillId="0" borderId="0" xfId="0" applyFont="1" applyAlignment="1"/>
    <xf numFmtId="39" fontId="5" fillId="3" borderId="6" xfId="0" applyNumberFormat="1" applyFont="1" applyFill="1" applyBorder="1" applyAlignment="1">
      <alignment horizontal="right"/>
    </xf>
    <xf numFmtId="39" fontId="6" fillId="0" borderId="6" xfId="0" applyNumberFormat="1" applyFont="1" applyFill="1" applyBorder="1" applyAlignment="1">
      <alignment wrapText="1"/>
    </xf>
    <xf numFmtId="0" fontId="6" fillId="0" borderId="6" xfId="0" applyFont="1" applyBorder="1" applyAlignment="1">
      <alignment horizontal="center"/>
    </xf>
    <xf numFmtId="39" fontId="6" fillId="0" borderId="6" xfId="0" applyNumberFormat="1" applyFont="1" applyBorder="1" applyAlignment="1"/>
    <xf numFmtId="0" fontId="5" fillId="2" borderId="6" xfId="0" applyFont="1" applyFill="1" applyBorder="1" applyAlignment="1">
      <alignment horizontal="center"/>
    </xf>
    <xf numFmtId="39" fontId="5" fillId="2" borderId="6" xfId="0" applyNumberFormat="1" applyFont="1" applyFill="1" applyBorder="1" applyAlignment="1"/>
    <xf numFmtId="0" fontId="2" fillId="0" borderId="6" xfId="0" applyFont="1" applyBorder="1" applyAlignment="1">
      <alignment horizontal="center"/>
    </xf>
    <xf numFmtId="39" fontId="2" fillId="0" borderId="6" xfId="0" applyNumberFormat="1" applyFont="1" applyBorder="1" applyAlignment="1"/>
    <xf numFmtId="39" fontId="2" fillId="0" borderId="6" xfId="0" applyNumberFormat="1" applyFont="1" applyFill="1" applyBorder="1" applyAlignment="1"/>
    <xf numFmtId="39" fontId="6" fillId="0" borderId="6" xfId="0" applyNumberFormat="1" applyFont="1" applyBorder="1" applyAlignment="1">
      <alignment wrapText="1"/>
    </xf>
    <xf numFmtId="39" fontId="6" fillId="0" borderId="6" xfId="0" applyNumberFormat="1" applyFont="1" applyBorder="1" applyAlignment="1">
      <alignment horizontal="left"/>
    </xf>
    <xf numFmtId="39" fontId="7" fillId="0" borderId="6" xfId="0" applyNumberFormat="1" applyFont="1" applyBorder="1" applyAlignment="1"/>
    <xf numFmtId="39" fontId="7" fillId="0" borderId="6" xfId="0" applyNumberFormat="1" applyFont="1" applyFill="1" applyBorder="1" applyAlignment="1">
      <alignment horizontal="right"/>
    </xf>
    <xf numFmtId="39" fontId="5" fillId="5" borderId="6" xfId="0" applyNumberFormat="1" applyFont="1" applyFill="1" applyBorder="1" applyAlignment="1">
      <alignment wrapText="1"/>
    </xf>
    <xf numFmtId="39" fontId="5" fillId="3" borderId="6" xfId="1" applyNumberFormat="1" applyFont="1" applyFill="1" applyBorder="1" applyAlignment="1"/>
    <xf numFmtId="39" fontId="6" fillId="0" borderId="6" xfId="1" applyNumberFormat="1" applyFont="1" applyBorder="1" applyAlignment="1"/>
    <xf numFmtId="0" fontId="5" fillId="6" borderId="6" xfId="0" applyFont="1" applyFill="1" applyBorder="1" applyAlignment="1">
      <alignment horizontal="center"/>
    </xf>
    <xf numFmtId="39" fontId="5" fillId="6" borderId="6" xfId="0" applyNumberFormat="1" applyFont="1" applyFill="1" applyBorder="1" applyAlignment="1">
      <alignment wrapText="1"/>
    </xf>
    <xf numFmtId="39" fontId="5" fillId="6" borderId="6" xfId="0" applyNumberFormat="1" applyFont="1" applyFill="1" applyBorder="1" applyAlignment="1"/>
    <xf numFmtId="0" fontId="5" fillId="0" borderId="6" xfId="0" applyFont="1" applyFill="1" applyBorder="1" applyAlignment="1">
      <alignment horizontal="center"/>
    </xf>
    <xf numFmtId="39" fontId="5" fillId="0" borderId="6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horizontal="left"/>
    </xf>
    <xf numFmtId="39" fontId="4" fillId="7" borderId="6" xfId="0" applyNumberFormat="1" applyFont="1" applyFill="1" applyBorder="1" applyAlignment="1">
      <alignment horizontal="center"/>
    </xf>
    <xf numFmtId="39" fontId="4" fillId="7" borderId="6" xfId="0" applyNumberFormat="1" applyFont="1" applyFill="1" applyBorder="1" applyAlignment="1"/>
    <xf numFmtId="0" fontId="4" fillId="0" borderId="7" xfId="0" applyFont="1" applyFill="1" applyBorder="1" applyAlignment="1">
      <alignment horizontal="left"/>
    </xf>
    <xf numFmtId="39" fontId="4" fillId="0" borderId="0" xfId="0" applyNumberFormat="1" applyFont="1" applyFill="1" applyBorder="1" applyAlignment="1">
      <alignment horizontal="center"/>
    </xf>
    <xf numFmtId="39" fontId="4" fillId="0" borderId="8" xfId="0" applyNumberFormat="1" applyFont="1" applyFill="1" applyBorder="1" applyAlignment="1"/>
    <xf numFmtId="0" fontId="5" fillId="4" borderId="6" xfId="2" applyFont="1" applyFill="1" applyBorder="1" applyAlignment="1">
      <alignment horizontal="left" wrapText="1"/>
    </xf>
    <xf numFmtId="49" fontId="5" fillId="3" borderId="6" xfId="2" applyNumberFormat="1" applyFont="1" applyFill="1" applyBorder="1" applyAlignment="1">
      <alignment horizontal="center"/>
    </xf>
    <xf numFmtId="0" fontId="5" fillId="3" borderId="6" xfId="2" applyFont="1" applyFill="1" applyBorder="1" applyAlignment="1">
      <alignment horizontal="left" wrapText="1"/>
    </xf>
    <xf numFmtId="0" fontId="2" fillId="0" borderId="6" xfId="2" applyFont="1" applyFill="1" applyBorder="1" applyAlignment="1">
      <alignment horizontal="center"/>
    </xf>
    <xf numFmtId="39" fontId="2" fillId="0" borderId="6" xfId="2" applyNumberFormat="1" applyFont="1" applyFill="1" applyBorder="1" applyAlignment="1">
      <alignment horizontal="left"/>
    </xf>
    <xf numFmtId="39" fontId="2" fillId="0" borderId="6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center"/>
    </xf>
    <xf numFmtId="39" fontId="6" fillId="0" borderId="0" xfId="0" applyNumberFormat="1" applyFont="1" applyFill="1" applyBorder="1" applyAlignment="1"/>
    <xf numFmtId="39" fontId="6" fillId="0" borderId="8" xfId="0" applyNumberFormat="1" applyFont="1" applyFill="1" applyBorder="1" applyAlignment="1"/>
    <xf numFmtId="0" fontId="5" fillId="4" borderId="6" xfId="2" applyFont="1" applyFill="1" applyBorder="1" applyAlignment="1">
      <alignment wrapText="1"/>
    </xf>
    <xf numFmtId="49" fontId="5" fillId="2" borderId="6" xfId="2" applyNumberFormat="1" applyFont="1" applyFill="1" applyBorder="1" applyAlignment="1">
      <alignment horizontal="center"/>
    </xf>
    <xf numFmtId="0" fontId="5" fillId="2" borderId="6" xfId="2" applyFont="1" applyFill="1" applyBorder="1" applyAlignment="1">
      <alignment horizontal="left" wrapText="1"/>
    </xf>
    <xf numFmtId="39" fontId="5" fillId="2" borderId="6" xfId="0" applyNumberFormat="1" applyFont="1" applyFill="1" applyBorder="1" applyAlignment="1">
      <alignment horizontal="right"/>
    </xf>
    <xf numFmtId="0" fontId="5" fillId="2" borderId="6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left"/>
    </xf>
    <xf numFmtId="39" fontId="5" fillId="2" borderId="6" xfId="0" applyNumberFormat="1" applyFont="1" applyFill="1" applyBorder="1" applyAlignment="1">
      <alignment wrapText="1"/>
    </xf>
    <xf numFmtId="0" fontId="5" fillId="8" borderId="6" xfId="0" applyFont="1" applyFill="1" applyBorder="1" applyAlignment="1">
      <alignment horizontal="center"/>
    </xf>
    <xf numFmtId="39" fontId="5" fillId="8" borderId="6" xfId="0" applyNumberFormat="1" applyFont="1" applyFill="1" applyBorder="1" applyAlignment="1">
      <alignment wrapText="1"/>
    </xf>
    <xf numFmtId="39" fontId="5" fillId="8" borderId="6" xfId="0" applyNumberFormat="1" applyFont="1" applyFill="1" applyBorder="1" applyAlignment="1"/>
    <xf numFmtId="0" fontId="5" fillId="7" borderId="6" xfId="2" applyFont="1" applyFill="1" applyBorder="1" applyAlignment="1">
      <alignment horizontal="left" wrapText="1"/>
    </xf>
    <xf numFmtId="0" fontId="5" fillId="9" borderId="6" xfId="0" applyFont="1" applyFill="1" applyBorder="1" applyAlignment="1">
      <alignment horizontal="left"/>
    </xf>
    <xf numFmtId="39" fontId="5" fillId="9" borderId="6" xfId="0" applyNumberFormat="1" applyFont="1" applyFill="1" applyBorder="1" applyAlignment="1">
      <alignment horizontal="center"/>
    </xf>
    <xf numFmtId="39" fontId="5" fillId="9" borderId="6" xfId="0" applyNumberFormat="1" applyFont="1" applyFill="1" applyBorder="1" applyAlignment="1"/>
    <xf numFmtId="0" fontId="5" fillId="0" borderId="0" xfId="0" applyFont="1" applyFill="1" applyBorder="1" applyAlignment="1">
      <alignment horizontal="left"/>
    </xf>
    <xf numFmtId="39" fontId="5" fillId="0" borderId="0" xfId="0" applyNumberFormat="1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39" fontId="6" fillId="0" borderId="6" xfId="1" applyNumberFormat="1" applyFont="1" applyFill="1" applyBorder="1" applyAlignment="1"/>
    <xf numFmtId="39" fontId="2" fillId="0" borderId="6" xfId="1" applyNumberFormat="1" applyFont="1" applyFill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7" borderId="6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0" xfId="2" applyFont="1" applyFill="1" applyBorder="1" applyAlignment="1">
      <alignment horizontal="center"/>
    </xf>
    <xf numFmtId="0" fontId="6" fillId="7" borderId="0" xfId="0" applyFont="1" applyFill="1" applyBorder="1" applyAlignment="1"/>
    <xf numFmtId="0" fontId="5" fillId="7" borderId="0" xfId="2" applyFont="1" applyFill="1" applyBorder="1" applyAlignment="1">
      <alignment horizontal="left"/>
    </xf>
    <xf numFmtId="43" fontId="5" fillId="7" borderId="0" xfId="1" applyFont="1" applyFill="1" applyBorder="1" applyAlignment="1"/>
    <xf numFmtId="49" fontId="5" fillId="10" borderId="0" xfId="2" applyNumberFormat="1" applyFont="1" applyFill="1" applyBorder="1" applyAlignment="1">
      <alignment horizontal="center"/>
    </xf>
    <xf numFmtId="0" fontId="5" fillId="10" borderId="0" xfId="2" applyFont="1" applyFill="1" applyBorder="1" applyAlignment="1">
      <alignment horizontal="left"/>
    </xf>
    <xf numFmtId="39" fontId="5" fillId="10" borderId="0" xfId="0" applyNumberFormat="1" applyFont="1" applyFill="1" applyBorder="1" applyAlignment="1">
      <alignment horizontal="right"/>
    </xf>
    <xf numFmtId="49" fontId="5" fillId="8" borderId="0" xfId="2" applyNumberFormat="1" applyFont="1" applyFill="1" applyBorder="1" applyAlignment="1">
      <alignment horizontal="center"/>
    </xf>
    <xf numFmtId="0" fontId="5" fillId="8" borderId="0" xfId="2" applyFont="1" applyFill="1" applyBorder="1" applyAlignment="1">
      <alignment horizontal="left"/>
    </xf>
    <xf numFmtId="39" fontId="5" fillId="8" borderId="0" xfId="0" applyNumberFormat="1" applyFont="1" applyFill="1" applyBorder="1" applyAlignment="1">
      <alignment horizontal="right"/>
    </xf>
    <xf numFmtId="39" fontId="5" fillId="7" borderId="0" xfId="0" applyNumberFormat="1" applyFont="1" applyFill="1" applyBorder="1" applyAlignment="1">
      <alignment horizontal="right"/>
    </xf>
    <xf numFmtId="0" fontId="5" fillId="10" borderId="0" xfId="2" applyFont="1" applyFill="1" applyBorder="1" applyAlignment="1">
      <alignment horizontal="center"/>
    </xf>
    <xf numFmtId="39" fontId="5" fillId="10" borderId="0" xfId="0" applyNumberFormat="1" applyFont="1" applyFill="1" applyBorder="1" applyAlignment="1"/>
    <xf numFmtId="0" fontId="5" fillId="0" borderId="0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39" fontId="6" fillId="0" borderId="0" xfId="2" applyNumberFormat="1" applyFont="1" applyFill="1" applyBorder="1" applyAlignment="1">
      <alignment horizontal="left"/>
    </xf>
    <xf numFmtId="39" fontId="6" fillId="0" borderId="0" xfId="0" applyNumberFormat="1" applyFont="1" applyFill="1" applyBorder="1" applyAlignment="1">
      <alignment horizontal="right"/>
    </xf>
    <xf numFmtId="39" fontId="5" fillId="0" borderId="0" xfId="2" applyNumberFormat="1" applyFont="1" applyFill="1" applyBorder="1" applyAlignment="1">
      <alignment horizontal="left" wrapText="1"/>
    </xf>
    <xf numFmtId="39" fontId="6" fillId="0" borderId="0" xfId="2" applyNumberFormat="1" applyFont="1" applyFill="1" applyBorder="1" applyAlignment="1">
      <alignment horizontal="left" wrapText="1"/>
    </xf>
    <xf numFmtId="39" fontId="5" fillId="10" borderId="0" xfId="2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9" fontId="5" fillId="0" borderId="0" xfId="0" applyNumberFormat="1" applyFont="1" applyFill="1" applyBorder="1" applyAlignment="1">
      <alignment horizontal="right"/>
    </xf>
    <xf numFmtId="39" fontId="5" fillId="10" borderId="0" xfId="0" applyNumberFormat="1" applyFont="1" applyFill="1" applyBorder="1" applyAlignment="1">
      <alignment wrapText="1"/>
    </xf>
    <xf numFmtId="0" fontId="5" fillId="7" borderId="0" xfId="0" applyFont="1" applyFill="1" applyBorder="1" applyAlignment="1">
      <alignment horizontal="center"/>
    </xf>
    <xf numFmtId="39" fontId="5" fillId="7" borderId="0" xfId="0" applyNumberFormat="1" applyFont="1" applyFill="1" applyBorder="1" applyAlignment="1"/>
    <xf numFmtId="39" fontId="5" fillId="0" borderId="0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39" fontId="5" fillId="0" borderId="0" xfId="0" applyNumberFormat="1" applyFont="1" applyBorder="1" applyAlignment="1"/>
    <xf numFmtId="39" fontId="5" fillId="0" borderId="0" xfId="0" applyNumberFormat="1" applyFont="1" applyBorder="1" applyAlignment="1">
      <alignment wrapText="1"/>
    </xf>
    <xf numFmtId="39" fontId="5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39" fontId="6" fillId="0" borderId="0" xfId="0" applyNumberFormat="1" applyFont="1" applyBorder="1" applyAlignment="1"/>
    <xf numFmtId="39" fontId="6" fillId="0" borderId="0" xfId="0" applyNumberFormat="1" applyFont="1" applyBorder="1" applyAlignment="1">
      <alignment wrapText="1"/>
    </xf>
    <xf numFmtId="0" fontId="6" fillId="10" borderId="0" xfId="0" applyFont="1" applyFill="1" applyBorder="1" applyAlignment="1">
      <alignment horizontal="center"/>
    </xf>
    <xf numFmtId="39" fontId="5" fillId="10" borderId="0" xfId="0" applyNumberFormat="1" applyFont="1" applyFill="1" applyAlignment="1"/>
    <xf numFmtId="39" fontId="5" fillId="0" borderId="0" xfId="0" applyNumberFormat="1" applyFont="1" applyAlignment="1"/>
    <xf numFmtId="39" fontId="5" fillId="7" borderId="0" xfId="0" applyNumberFormat="1" applyFont="1" applyFill="1" applyBorder="1" applyAlignment="1">
      <alignment wrapText="1"/>
    </xf>
    <xf numFmtId="39" fontId="5" fillId="10" borderId="0" xfId="1" applyNumberFormat="1" applyFont="1" applyFill="1" applyBorder="1" applyAlignment="1"/>
    <xf numFmtId="39" fontId="5" fillId="0" borderId="0" xfId="1" applyNumberFormat="1" applyFont="1" applyBorder="1" applyAlignment="1"/>
    <xf numFmtId="0" fontId="5" fillId="11" borderId="0" xfId="0" applyFont="1" applyFill="1" applyBorder="1" applyAlignment="1">
      <alignment horizontal="left"/>
    </xf>
    <xf numFmtId="39" fontId="5" fillId="11" borderId="0" xfId="0" applyNumberFormat="1" applyFont="1" applyFill="1" applyBorder="1" applyAlignment="1">
      <alignment horizontal="center"/>
    </xf>
    <xf numFmtId="39" fontId="5" fillId="11" borderId="0" xfId="0" applyNumberFormat="1" applyFont="1" applyFill="1" applyBorder="1" applyAlignment="1"/>
    <xf numFmtId="0" fontId="5" fillId="10" borderId="0" xfId="0" applyFont="1" applyFill="1" applyBorder="1" applyAlignment="1">
      <alignment horizontal="left"/>
    </xf>
    <xf numFmtId="39" fontId="5" fillId="10" borderId="0" xfId="0" applyNumberFormat="1" applyFont="1" applyFill="1" applyBorder="1" applyAlignment="1">
      <alignment horizontal="center"/>
    </xf>
    <xf numFmtId="0" fontId="5" fillId="10" borderId="0" xfId="2" applyFont="1" applyFill="1" applyBorder="1" applyAlignment="1">
      <alignment horizontal="left" wrapText="1"/>
    </xf>
    <xf numFmtId="0" fontId="5" fillId="8" borderId="0" xfId="2" applyFont="1" applyFill="1" applyBorder="1" applyAlignment="1">
      <alignment horizontal="left" wrapText="1"/>
    </xf>
    <xf numFmtId="0" fontId="5" fillId="11" borderId="0" xfId="2" applyFont="1" applyFill="1" applyBorder="1" applyAlignment="1">
      <alignment horizontal="left" wrapText="1"/>
    </xf>
    <xf numFmtId="0" fontId="5" fillId="10" borderId="0" xfId="2" applyFont="1" applyFill="1" applyBorder="1" applyAlignment="1">
      <alignment wrapText="1"/>
    </xf>
    <xf numFmtId="49" fontId="5" fillId="12" borderId="0" xfId="2" applyNumberFormat="1" applyFont="1" applyFill="1" applyBorder="1" applyAlignment="1">
      <alignment horizontal="center"/>
    </xf>
    <xf numFmtId="0" fontId="5" fillId="12" borderId="0" xfId="2" applyFont="1" applyFill="1" applyBorder="1" applyAlignment="1">
      <alignment horizontal="left" wrapText="1"/>
    </xf>
    <xf numFmtId="39" fontId="5" fillId="12" borderId="0" xfId="0" applyNumberFormat="1" applyFont="1" applyFill="1" applyBorder="1" applyAlignment="1">
      <alignment horizontal="right"/>
    </xf>
    <xf numFmtId="39" fontId="5" fillId="0" borderId="0" xfId="1" applyNumberFormat="1" applyFont="1" applyFill="1" applyBorder="1" applyAlignment="1"/>
    <xf numFmtId="49" fontId="5" fillId="7" borderId="0" xfId="2" applyNumberFormat="1" applyFont="1" applyFill="1" applyBorder="1" applyAlignment="1">
      <alignment horizontal="center"/>
    </xf>
    <xf numFmtId="0" fontId="5" fillId="7" borderId="0" xfId="2" applyFont="1" applyFill="1" applyBorder="1" applyAlignment="1">
      <alignment wrapText="1"/>
    </xf>
    <xf numFmtId="0" fontId="5" fillId="7" borderId="0" xfId="0" applyFont="1" applyFill="1" applyBorder="1" applyAlignment="1">
      <alignment horizontal="left"/>
    </xf>
    <xf numFmtId="39" fontId="5" fillId="7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0" xfId="0" applyFont="1" applyAlignment="1"/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133350</xdr:rowOff>
    </xdr:from>
    <xdr:to>
      <xdr:col>2</xdr:col>
      <xdr:colOff>2562225</xdr:colOff>
      <xdr:row>6</xdr:row>
      <xdr:rowOff>114301</xdr:rowOff>
    </xdr:to>
    <xdr:pic>
      <xdr:nvPicPr>
        <xdr:cNvPr id="2" name="Imagen 1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295275"/>
          <a:ext cx="1181100" cy="9525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1333501</xdr:colOff>
      <xdr:row>3</xdr:row>
      <xdr:rowOff>76200</xdr:rowOff>
    </xdr:from>
    <xdr:to>
      <xdr:col>2</xdr:col>
      <xdr:colOff>2466975</xdr:colOff>
      <xdr:row>8</xdr:row>
      <xdr:rowOff>38101</xdr:rowOff>
    </xdr:to>
    <xdr:pic>
      <xdr:nvPicPr>
        <xdr:cNvPr id="2" name="Imagen 1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6" y="247650"/>
          <a:ext cx="1133474" cy="771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D219"/>
  <sheetViews>
    <sheetView tabSelected="1" topLeftCell="A77" workbookViewId="0">
      <selection activeCell="I95" sqref="I95"/>
    </sheetView>
  </sheetViews>
  <sheetFormatPr baseColWidth="10" defaultColWidth="11.42578125" defaultRowHeight="12.75" x14ac:dyDescent="0.2"/>
  <cols>
    <col min="1" max="1" width="5.140625" style="1" customWidth="1"/>
    <col min="2" max="2" width="15" style="2" customWidth="1"/>
    <col min="3" max="3" width="50.7109375" style="1" customWidth="1"/>
    <col min="4" max="4" width="24.42578125" style="1" customWidth="1"/>
    <col min="5" max="5" width="6.42578125" style="1" customWidth="1"/>
    <col min="6" max="16384" width="11.42578125" style="1"/>
  </cols>
  <sheetData>
    <row r="2" spans="2:4" x14ac:dyDescent="0.2">
      <c r="B2" s="1"/>
    </row>
    <row r="3" spans="2:4" x14ac:dyDescent="0.2">
      <c r="B3" s="1"/>
      <c r="C3" s="100"/>
      <c r="D3" s="100"/>
    </row>
    <row r="4" spans="2:4" x14ac:dyDescent="0.2">
      <c r="B4" s="1"/>
    </row>
    <row r="5" spans="2:4" x14ac:dyDescent="0.2">
      <c r="B5" s="1"/>
      <c r="C5" s="166"/>
      <c r="D5" s="166"/>
    </row>
    <row r="6" spans="2:4" x14ac:dyDescent="0.2">
      <c r="B6" s="1"/>
      <c r="C6" s="7"/>
      <c r="D6" s="7"/>
    </row>
    <row r="7" spans="2:4" ht="16.5" customHeight="1" x14ac:dyDescent="0.25">
      <c r="B7" s="167"/>
      <c r="C7" s="167"/>
      <c r="D7" s="167"/>
    </row>
    <row r="8" spans="2:4" ht="15" hidden="1" customHeight="1" x14ac:dyDescent="0.2">
      <c r="B8" s="168" t="s">
        <v>270</v>
      </c>
      <c r="C8" s="168"/>
      <c r="D8" s="168"/>
    </row>
    <row r="9" spans="2:4" hidden="1" x14ac:dyDescent="0.2">
      <c r="B9" s="1"/>
    </row>
    <row r="10" spans="2:4" ht="18" x14ac:dyDescent="0.25">
      <c r="B10" s="169" t="s">
        <v>271</v>
      </c>
      <c r="C10" s="169"/>
      <c r="D10" s="169"/>
    </row>
    <row r="11" spans="2:4" ht="18" x14ac:dyDescent="0.25">
      <c r="B11" s="169" t="s">
        <v>6</v>
      </c>
      <c r="C11" s="169"/>
      <c r="D11" s="169"/>
    </row>
    <row r="12" spans="2:4" ht="18" x14ac:dyDescent="0.25">
      <c r="B12" s="169" t="s">
        <v>272</v>
      </c>
      <c r="C12" s="169"/>
      <c r="D12" s="169"/>
    </row>
    <row r="13" spans="2:4" x14ac:dyDescent="0.2">
      <c r="B13" s="101"/>
      <c r="C13" s="102"/>
      <c r="D13" s="103"/>
    </row>
    <row r="14" spans="2:4" x14ac:dyDescent="0.2">
      <c r="B14" s="101" t="s">
        <v>4</v>
      </c>
      <c r="C14" s="102" t="s">
        <v>5</v>
      </c>
      <c r="D14" s="103" t="s">
        <v>273</v>
      </c>
    </row>
    <row r="15" spans="2:4" ht="12" customHeight="1" x14ac:dyDescent="0.2">
      <c r="B15" s="104"/>
      <c r="C15" s="104"/>
      <c r="D15" s="105"/>
    </row>
    <row r="16" spans="2:4" ht="18" customHeight="1" x14ac:dyDescent="0.2">
      <c r="B16" s="104">
        <v>11</v>
      </c>
      <c r="C16" s="106" t="s">
        <v>7</v>
      </c>
      <c r="D16" s="107">
        <f>+D17+D168+D181+D193</f>
        <v>601381666</v>
      </c>
    </row>
    <row r="17" spans="2:4" x14ac:dyDescent="0.2">
      <c r="B17" s="108" t="s">
        <v>8</v>
      </c>
      <c r="C17" s="109" t="s">
        <v>9</v>
      </c>
      <c r="D17" s="110">
        <f t="shared" ref="D17" si="0">+D19+D44+D82+D85+D143+D148</f>
        <v>501632626</v>
      </c>
    </row>
    <row r="18" spans="2:4" ht="15" customHeight="1" x14ac:dyDescent="0.2">
      <c r="B18" s="111" t="s">
        <v>254</v>
      </c>
      <c r="C18" s="112" t="s">
        <v>274</v>
      </c>
      <c r="D18" s="113">
        <f t="shared" ref="D18" si="1">+D19+D44+D82+D85+D143+D148</f>
        <v>501632626</v>
      </c>
    </row>
    <row r="19" spans="2:4" ht="15" customHeight="1" x14ac:dyDescent="0.2">
      <c r="B19" s="104">
        <v>2.1</v>
      </c>
      <c r="C19" s="106" t="s">
        <v>10</v>
      </c>
      <c r="D19" s="114">
        <f>+D20+D31+D35+D40</f>
        <v>396816186</v>
      </c>
    </row>
    <row r="20" spans="2:4" ht="13.5" customHeight="1" x14ac:dyDescent="0.2">
      <c r="B20" s="115" t="s">
        <v>11</v>
      </c>
      <c r="C20" s="109" t="s">
        <v>12</v>
      </c>
      <c r="D20" s="116">
        <f>+D21+D23+D26+D27+D29</f>
        <v>302432626</v>
      </c>
    </row>
    <row r="21" spans="2:4" ht="13.5" customHeight="1" x14ac:dyDescent="0.2">
      <c r="B21" s="117" t="s">
        <v>275</v>
      </c>
      <c r="C21" s="118" t="s">
        <v>276</v>
      </c>
      <c r="D21" s="93">
        <f>+D22</f>
        <v>262737035</v>
      </c>
    </row>
    <row r="22" spans="2:4" ht="15" customHeight="1" x14ac:dyDescent="0.2">
      <c r="B22" s="119" t="s">
        <v>13</v>
      </c>
      <c r="C22" s="120" t="s">
        <v>14</v>
      </c>
      <c r="D22" s="121">
        <v>262737035</v>
      </c>
    </row>
    <row r="23" spans="2:4" x14ac:dyDescent="0.2">
      <c r="B23" s="117" t="s">
        <v>277</v>
      </c>
      <c r="C23" s="122" t="s">
        <v>278</v>
      </c>
      <c r="D23" s="93">
        <f t="shared" ref="D23" si="2">SUM(D24:D25)</f>
        <v>2500000</v>
      </c>
    </row>
    <row r="24" spans="2:4" x14ac:dyDescent="0.2">
      <c r="B24" s="119" t="s">
        <v>15</v>
      </c>
      <c r="C24" s="123" t="s">
        <v>16</v>
      </c>
      <c r="D24" s="75">
        <v>500000</v>
      </c>
    </row>
    <row r="25" spans="2:4" x14ac:dyDescent="0.2">
      <c r="B25" s="119" t="s">
        <v>17</v>
      </c>
      <c r="C25" s="120" t="s">
        <v>18</v>
      </c>
      <c r="D25" s="75">
        <v>2000000</v>
      </c>
    </row>
    <row r="26" spans="2:4" ht="14.25" customHeight="1" x14ac:dyDescent="0.2">
      <c r="B26" s="117" t="s">
        <v>19</v>
      </c>
      <c r="C26" s="118" t="s">
        <v>20</v>
      </c>
      <c r="D26" s="93">
        <v>19428086</v>
      </c>
    </row>
    <row r="27" spans="2:4" ht="16.5" customHeight="1" x14ac:dyDescent="0.2">
      <c r="B27" s="117" t="s">
        <v>279</v>
      </c>
      <c r="C27" s="118" t="s">
        <v>280</v>
      </c>
      <c r="D27" s="93">
        <f>+D28</f>
        <v>6767505</v>
      </c>
    </row>
    <row r="28" spans="2:4" s="2" customFormat="1" x14ac:dyDescent="0.2">
      <c r="B28" s="119" t="s">
        <v>21</v>
      </c>
      <c r="C28" s="120" t="s">
        <v>22</v>
      </c>
      <c r="D28" s="75">
        <v>6767505</v>
      </c>
    </row>
    <row r="29" spans="2:4" s="2" customFormat="1" x14ac:dyDescent="0.2">
      <c r="B29" s="117" t="s">
        <v>281</v>
      </c>
      <c r="C29" s="118" t="s">
        <v>24</v>
      </c>
      <c r="D29" s="93">
        <v>11000000</v>
      </c>
    </row>
    <row r="30" spans="2:4" ht="14.25" customHeight="1" x14ac:dyDescent="0.2">
      <c r="B30" s="119" t="s">
        <v>23</v>
      </c>
      <c r="C30" s="120" t="s">
        <v>24</v>
      </c>
      <c r="D30" s="75">
        <v>11000000</v>
      </c>
    </row>
    <row r="31" spans="2:4" ht="13.5" customHeight="1" x14ac:dyDescent="0.2">
      <c r="B31" s="115" t="s">
        <v>25</v>
      </c>
      <c r="C31" s="124" t="s">
        <v>26</v>
      </c>
      <c r="D31" s="116">
        <f>D34+D33</f>
        <v>38900000</v>
      </c>
    </row>
    <row r="32" spans="2:4" ht="15.75" customHeight="1" x14ac:dyDescent="0.2">
      <c r="B32" s="117" t="s">
        <v>282</v>
      </c>
      <c r="C32" s="118" t="s">
        <v>283</v>
      </c>
      <c r="D32" s="93">
        <f t="shared" ref="D32" si="3">+D33+D34</f>
        <v>38900000</v>
      </c>
    </row>
    <row r="33" spans="2:4" x14ac:dyDescent="0.2">
      <c r="B33" s="119" t="s">
        <v>284</v>
      </c>
      <c r="C33" s="120" t="s">
        <v>285</v>
      </c>
      <c r="D33" s="75">
        <v>500000</v>
      </c>
    </row>
    <row r="34" spans="2:4" x14ac:dyDescent="0.2">
      <c r="B34" s="125" t="s">
        <v>31</v>
      </c>
      <c r="C34" s="75" t="s">
        <v>32</v>
      </c>
      <c r="D34" s="75">
        <v>38400000</v>
      </c>
    </row>
    <row r="35" spans="2:4" ht="16.5" customHeight="1" x14ac:dyDescent="0.2">
      <c r="B35" s="126">
        <v>213</v>
      </c>
      <c r="C35" s="116" t="s">
        <v>34</v>
      </c>
      <c r="D35" s="116">
        <f>D36+D39</f>
        <v>7120000</v>
      </c>
    </row>
    <row r="36" spans="2:4" ht="16.5" customHeight="1" x14ac:dyDescent="0.2">
      <c r="B36" s="127" t="s">
        <v>286</v>
      </c>
      <c r="C36" s="93" t="s">
        <v>287</v>
      </c>
      <c r="D36" s="128">
        <v>4000000</v>
      </c>
    </row>
    <row r="37" spans="2:4" ht="15.75" hidden="1" customHeight="1" x14ac:dyDescent="0.2">
      <c r="B37" s="125" t="s">
        <v>35</v>
      </c>
      <c r="C37" s="75" t="s">
        <v>36</v>
      </c>
      <c r="D37" s="75">
        <v>4000000</v>
      </c>
    </row>
    <row r="38" spans="2:4" ht="15.75" customHeight="1" x14ac:dyDescent="0.2">
      <c r="B38" s="127" t="s">
        <v>288</v>
      </c>
      <c r="C38" s="93" t="s">
        <v>289</v>
      </c>
      <c r="D38" s="93">
        <v>3120000</v>
      </c>
    </row>
    <row r="39" spans="2:4" ht="21.75" customHeight="1" x14ac:dyDescent="0.2">
      <c r="B39" s="125" t="s">
        <v>37</v>
      </c>
      <c r="C39" s="75" t="s">
        <v>38</v>
      </c>
      <c r="D39" s="75">
        <v>3120000</v>
      </c>
    </row>
    <row r="40" spans="2:4" s="40" customFormat="1" ht="20.25" customHeight="1" x14ac:dyDescent="0.2">
      <c r="B40" s="126" t="s">
        <v>39</v>
      </c>
      <c r="C40" s="129" t="s">
        <v>40</v>
      </c>
      <c r="D40" s="116">
        <f t="shared" ref="D40" si="4">D43+D42+D41</f>
        <v>48363560</v>
      </c>
    </row>
    <row r="41" spans="2:4" ht="18" customHeight="1" x14ac:dyDescent="0.2">
      <c r="B41" s="127" t="s">
        <v>41</v>
      </c>
      <c r="C41" s="93" t="s">
        <v>42</v>
      </c>
      <c r="D41" s="128">
        <v>22144000</v>
      </c>
    </row>
    <row r="42" spans="2:4" x14ac:dyDescent="0.2">
      <c r="B42" s="127" t="s">
        <v>43</v>
      </c>
      <c r="C42" s="93" t="s">
        <v>44</v>
      </c>
      <c r="D42" s="93">
        <v>24081160</v>
      </c>
    </row>
    <row r="43" spans="2:4" x14ac:dyDescent="0.2">
      <c r="B43" s="127" t="s">
        <v>45</v>
      </c>
      <c r="C43" s="93" t="s">
        <v>46</v>
      </c>
      <c r="D43" s="93">
        <v>2138400</v>
      </c>
    </row>
    <row r="44" spans="2:4" ht="14.25" customHeight="1" x14ac:dyDescent="0.2">
      <c r="B44" s="130">
        <v>2.2000000000000002</v>
      </c>
      <c r="C44" s="131" t="s">
        <v>47</v>
      </c>
      <c r="D44" s="114">
        <f>+D45+D54+D57+D60+D63+D67+D70+D73</f>
        <v>62801440</v>
      </c>
    </row>
    <row r="45" spans="2:4" ht="15" customHeight="1" x14ac:dyDescent="0.2">
      <c r="B45" s="126" t="s">
        <v>48</v>
      </c>
      <c r="C45" s="116" t="s">
        <v>49</v>
      </c>
      <c r="D45" s="110">
        <f t="shared" ref="D45" si="5">D46+D47+D48+D49+D50+D51+D52+D53</f>
        <v>10206000</v>
      </c>
    </row>
    <row r="46" spans="2:4" ht="15" customHeight="1" x14ac:dyDescent="0.2">
      <c r="B46" s="127" t="s">
        <v>50</v>
      </c>
      <c r="C46" s="93" t="s">
        <v>51</v>
      </c>
      <c r="D46" s="93">
        <v>246000</v>
      </c>
    </row>
    <row r="47" spans="2:4" ht="16.5" customHeight="1" x14ac:dyDescent="0.2">
      <c r="B47" s="127" t="s">
        <v>52</v>
      </c>
      <c r="C47" s="132" t="s">
        <v>290</v>
      </c>
      <c r="D47" s="128">
        <v>250000</v>
      </c>
    </row>
    <row r="48" spans="2:4" ht="16.5" customHeight="1" x14ac:dyDescent="0.2">
      <c r="B48" s="127" t="s">
        <v>54</v>
      </c>
      <c r="C48" s="93" t="s">
        <v>55</v>
      </c>
      <c r="D48" s="93">
        <v>2000000</v>
      </c>
    </row>
    <row r="49" spans="2:4" ht="15.75" customHeight="1" x14ac:dyDescent="0.2">
      <c r="B49" s="127" t="s">
        <v>56</v>
      </c>
      <c r="C49" s="93" t="s">
        <v>57</v>
      </c>
      <c r="D49" s="93">
        <v>10000</v>
      </c>
    </row>
    <row r="50" spans="2:4" ht="13.5" customHeight="1" x14ac:dyDescent="0.2">
      <c r="B50" s="127" t="s">
        <v>58</v>
      </c>
      <c r="C50" s="132" t="s">
        <v>59</v>
      </c>
      <c r="D50" s="128">
        <v>2600000</v>
      </c>
    </row>
    <row r="51" spans="2:4" ht="16.5" customHeight="1" x14ac:dyDescent="0.2">
      <c r="B51" s="127" t="s">
        <v>60</v>
      </c>
      <c r="C51" s="93" t="s">
        <v>61</v>
      </c>
      <c r="D51" s="93">
        <v>5000000</v>
      </c>
    </row>
    <row r="52" spans="2:4" ht="15.75" customHeight="1" x14ac:dyDescent="0.2">
      <c r="B52" s="127" t="s">
        <v>62</v>
      </c>
      <c r="C52" s="93" t="s">
        <v>63</v>
      </c>
      <c r="D52" s="93">
        <v>50000</v>
      </c>
    </row>
    <row r="53" spans="2:4" ht="21" customHeight="1" x14ac:dyDescent="0.2">
      <c r="B53" s="127" t="s">
        <v>64</v>
      </c>
      <c r="C53" s="93" t="s">
        <v>65</v>
      </c>
      <c r="D53" s="93">
        <v>50000</v>
      </c>
    </row>
    <row r="54" spans="2:4" ht="17.25" customHeight="1" x14ac:dyDescent="0.2">
      <c r="B54" s="126" t="s">
        <v>66</v>
      </c>
      <c r="C54" s="116" t="s">
        <v>67</v>
      </c>
      <c r="D54" s="110">
        <f>D56+D55</f>
        <v>1700000</v>
      </c>
    </row>
    <row r="55" spans="2:4" ht="17.25" customHeight="1" x14ac:dyDescent="0.2">
      <c r="B55" s="133" t="s">
        <v>68</v>
      </c>
      <c r="C55" s="93" t="s">
        <v>69</v>
      </c>
      <c r="D55" s="93">
        <v>700000</v>
      </c>
    </row>
    <row r="56" spans="2:4" ht="18" customHeight="1" x14ac:dyDescent="0.2">
      <c r="B56" s="133" t="s">
        <v>70</v>
      </c>
      <c r="C56" s="93" t="s">
        <v>71</v>
      </c>
      <c r="D56" s="93">
        <v>1000000</v>
      </c>
    </row>
    <row r="57" spans="2:4" ht="16.5" customHeight="1" x14ac:dyDescent="0.2">
      <c r="B57" s="126" t="s">
        <v>72</v>
      </c>
      <c r="C57" s="116" t="s">
        <v>73</v>
      </c>
      <c r="D57" s="116">
        <f>D58+D59</f>
        <v>1245440</v>
      </c>
    </row>
    <row r="58" spans="2:4" x14ac:dyDescent="0.2">
      <c r="B58" s="133" t="s">
        <v>74</v>
      </c>
      <c r="C58" s="134" t="s">
        <v>75</v>
      </c>
      <c r="D58" s="93">
        <v>1000000</v>
      </c>
    </row>
    <row r="59" spans="2:4" x14ac:dyDescent="0.2">
      <c r="B59" s="133" t="s">
        <v>76</v>
      </c>
      <c r="C59" s="134" t="s">
        <v>77</v>
      </c>
      <c r="D59" s="128">
        <v>245440</v>
      </c>
    </row>
    <row r="60" spans="2:4" ht="15.75" customHeight="1" x14ac:dyDescent="0.2">
      <c r="B60" s="126" t="s">
        <v>78</v>
      </c>
      <c r="C60" s="116" t="s">
        <v>79</v>
      </c>
      <c r="D60" s="116">
        <f t="shared" ref="D60" si="6">D62+D61</f>
        <v>4100000</v>
      </c>
    </row>
    <row r="61" spans="2:4" ht="15.75" customHeight="1" x14ac:dyDescent="0.2">
      <c r="B61" s="133" t="s">
        <v>80</v>
      </c>
      <c r="C61" s="134" t="s">
        <v>81</v>
      </c>
      <c r="D61" s="93">
        <v>4000000</v>
      </c>
    </row>
    <row r="62" spans="2:4" ht="27.75" customHeight="1" x14ac:dyDescent="0.2">
      <c r="B62" s="133" t="s">
        <v>82</v>
      </c>
      <c r="C62" s="134" t="s">
        <v>83</v>
      </c>
      <c r="D62" s="93">
        <v>100000</v>
      </c>
    </row>
    <row r="63" spans="2:4" s="40" customFormat="1" x14ac:dyDescent="0.2">
      <c r="B63" s="126" t="s">
        <v>84</v>
      </c>
      <c r="C63" s="116" t="s">
        <v>85</v>
      </c>
      <c r="D63" s="116">
        <f>+D64+D65+D66</f>
        <v>6500000</v>
      </c>
    </row>
    <row r="64" spans="2:4" ht="15" customHeight="1" x14ac:dyDescent="0.2">
      <c r="B64" s="133" t="s">
        <v>86</v>
      </c>
      <c r="C64" s="135" t="s">
        <v>87</v>
      </c>
      <c r="D64" s="93">
        <v>500000</v>
      </c>
    </row>
    <row r="65" spans="2:4" ht="15" customHeight="1" x14ac:dyDescent="0.2">
      <c r="B65" s="133" t="s">
        <v>88</v>
      </c>
      <c r="C65" s="134" t="s">
        <v>89</v>
      </c>
      <c r="D65" s="93">
        <v>300000</v>
      </c>
    </row>
    <row r="66" spans="2:4" ht="27.75" customHeight="1" x14ac:dyDescent="0.2">
      <c r="B66" s="127" t="s">
        <v>90</v>
      </c>
      <c r="C66" s="132" t="s">
        <v>91</v>
      </c>
      <c r="D66" s="93">
        <v>5700000</v>
      </c>
    </row>
    <row r="67" spans="2:4" ht="14.25" customHeight="1" x14ac:dyDescent="0.2">
      <c r="B67" s="126" t="s">
        <v>92</v>
      </c>
      <c r="C67" s="116" t="s">
        <v>93</v>
      </c>
      <c r="D67" s="110">
        <f t="shared" ref="D67" si="7">D69+D68</f>
        <v>21900000</v>
      </c>
    </row>
    <row r="68" spans="2:4" ht="16.5" customHeight="1" x14ac:dyDescent="0.2">
      <c r="B68" s="133" t="s">
        <v>94</v>
      </c>
      <c r="C68" s="134" t="s">
        <v>95</v>
      </c>
      <c r="D68" s="128">
        <v>1900000</v>
      </c>
    </row>
    <row r="69" spans="2:4" ht="25.5" customHeight="1" x14ac:dyDescent="0.2">
      <c r="B69" s="133" t="s">
        <v>96</v>
      </c>
      <c r="C69" s="134" t="s">
        <v>97</v>
      </c>
      <c r="D69" s="93">
        <v>20000000</v>
      </c>
    </row>
    <row r="70" spans="2:4" ht="15.75" customHeight="1" x14ac:dyDescent="0.2">
      <c r="B70" s="126" t="s">
        <v>98</v>
      </c>
      <c r="C70" s="129" t="s">
        <v>99</v>
      </c>
      <c r="D70" s="116">
        <f>SUM(D71:D72)</f>
        <v>4300000</v>
      </c>
    </row>
    <row r="71" spans="2:4" ht="15.75" customHeight="1" x14ac:dyDescent="0.2">
      <c r="B71" s="133" t="s">
        <v>100</v>
      </c>
      <c r="C71" s="134" t="s">
        <v>101</v>
      </c>
      <c r="D71" s="93">
        <v>300000</v>
      </c>
    </row>
    <row r="72" spans="2:4" ht="14.25" customHeight="1" x14ac:dyDescent="0.2">
      <c r="B72" s="133" t="s">
        <v>102</v>
      </c>
      <c r="C72" s="135" t="s">
        <v>103</v>
      </c>
      <c r="D72" s="132">
        <v>4000000</v>
      </c>
    </row>
    <row r="73" spans="2:4" ht="15.75" customHeight="1" x14ac:dyDescent="0.2">
      <c r="B73" s="126" t="s">
        <v>104</v>
      </c>
      <c r="C73" s="129" t="s">
        <v>105</v>
      </c>
      <c r="D73" s="116">
        <f>SUM(D74:D81)</f>
        <v>12850000</v>
      </c>
    </row>
    <row r="74" spans="2:4" x14ac:dyDescent="0.2">
      <c r="B74" s="133" t="s">
        <v>106</v>
      </c>
      <c r="C74" s="134" t="s">
        <v>107</v>
      </c>
      <c r="D74" s="93">
        <v>5150000</v>
      </c>
    </row>
    <row r="75" spans="2:4" x14ac:dyDescent="0.2">
      <c r="B75" s="133" t="s">
        <v>108</v>
      </c>
      <c r="C75" s="135" t="s">
        <v>109</v>
      </c>
      <c r="D75" s="93">
        <v>200000</v>
      </c>
    </row>
    <row r="76" spans="2:4" ht="15" customHeight="1" x14ac:dyDescent="0.2">
      <c r="B76" s="133" t="s">
        <v>110</v>
      </c>
      <c r="C76" s="135" t="s">
        <v>111</v>
      </c>
      <c r="D76" s="93">
        <v>2500000</v>
      </c>
    </row>
    <row r="77" spans="2:4" x14ac:dyDescent="0.2">
      <c r="B77" s="133" t="s">
        <v>112</v>
      </c>
      <c r="C77" s="134" t="s">
        <v>113</v>
      </c>
      <c r="D77" s="93">
        <v>500000</v>
      </c>
    </row>
    <row r="78" spans="2:4" x14ac:dyDescent="0.2">
      <c r="B78" s="133" t="s">
        <v>114</v>
      </c>
      <c r="C78" s="134" t="s">
        <v>115</v>
      </c>
      <c r="D78" s="93">
        <v>1000000</v>
      </c>
    </row>
    <row r="79" spans="2:4" ht="16.5" customHeight="1" x14ac:dyDescent="0.2">
      <c r="B79" s="133" t="s">
        <v>116</v>
      </c>
      <c r="C79" s="136" t="s">
        <v>117</v>
      </c>
      <c r="D79" s="93">
        <v>400000</v>
      </c>
    </row>
    <row r="80" spans="2:4" ht="19.5" customHeight="1" x14ac:dyDescent="0.2">
      <c r="B80" s="133" t="s">
        <v>118</v>
      </c>
      <c r="C80" s="134" t="s">
        <v>119</v>
      </c>
      <c r="D80" s="93">
        <v>1100000</v>
      </c>
    </row>
    <row r="81" spans="2:4" ht="16.5" customHeight="1" x14ac:dyDescent="0.2">
      <c r="B81" s="133" t="s">
        <v>120</v>
      </c>
      <c r="C81" s="134" t="s">
        <v>121</v>
      </c>
      <c r="D81" s="93">
        <v>2000000</v>
      </c>
    </row>
    <row r="82" spans="2:4" ht="16.5" customHeight="1" x14ac:dyDescent="0.2">
      <c r="B82" s="130">
        <v>2.9</v>
      </c>
      <c r="C82" s="131" t="s">
        <v>123</v>
      </c>
      <c r="D82" s="131">
        <f t="shared" ref="D82:D83" si="8">+D83</f>
        <v>1500000</v>
      </c>
    </row>
    <row r="83" spans="2:4" ht="16.5" customHeight="1" x14ac:dyDescent="0.2">
      <c r="B83" s="126" t="s">
        <v>122</v>
      </c>
      <c r="C83" s="116" t="s">
        <v>123</v>
      </c>
      <c r="D83" s="116">
        <f t="shared" si="8"/>
        <v>1500000</v>
      </c>
    </row>
    <row r="84" spans="2:4" ht="16.5" customHeight="1" x14ac:dyDescent="0.2">
      <c r="B84" s="137" t="s">
        <v>124</v>
      </c>
      <c r="C84" s="134" t="s">
        <v>125</v>
      </c>
      <c r="D84" s="93">
        <v>1500000</v>
      </c>
    </row>
    <row r="85" spans="2:4" ht="16.5" customHeight="1" x14ac:dyDescent="0.2">
      <c r="B85" s="130">
        <v>2.2999999999999998</v>
      </c>
      <c r="C85" s="131" t="s">
        <v>126</v>
      </c>
      <c r="D85" s="131">
        <f>D86+D92+D97+D103+D105+D110+D128+D135</f>
        <v>23883920</v>
      </c>
    </row>
    <row r="86" spans="2:4" ht="16.5" customHeight="1" x14ac:dyDescent="0.2">
      <c r="B86" s="126" t="s">
        <v>127</v>
      </c>
      <c r="C86" s="129" t="s">
        <v>128</v>
      </c>
      <c r="D86" s="116">
        <f>+D87+D88+D91</f>
        <v>4810000</v>
      </c>
    </row>
    <row r="87" spans="2:4" ht="16.5" customHeight="1" x14ac:dyDescent="0.2">
      <c r="B87" s="133" t="s">
        <v>129</v>
      </c>
      <c r="C87" s="134" t="s">
        <v>130</v>
      </c>
      <c r="D87" s="93">
        <v>4500000</v>
      </c>
    </row>
    <row r="88" spans="2:4" ht="14.25" customHeight="1" x14ac:dyDescent="0.2">
      <c r="B88" s="133" t="s">
        <v>291</v>
      </c>
      <c r="C88" s="134" t="s">
        <v>292</v>
      </c>
      <c r="D88" s="93">
        <f>+D89+D90</f>
        <v>260000</v>
      </c>
    </row>
    <row r="89" spans="2:4" ht="15" customHeight="1" x14ac:dyDescent="0.2">
      <c r="B89" s="137" t="s">
        <v>131</v>
      </c>
      <c r="C89" s="138" t="s">
        <v>132</v>
      </c>
      <c r="D89" s="75">
        <v>50000</v>
      </c>
    </row>
    <row r="90" spans="2:4" x14ac:dyDescent="0.2">
      <c r="B90" s="137" t="s">
        <v>133</v>
      </c>
      <c r="C90" s="138" t="s">
        <v>134</v>
      </c>
      <c r="D90" s="75">
        <v>210000</v>
      </c>
    </row>
    <row r="91" spans="2:4" x14ac:dyDescent="0.2">
      <c r="B91" s="133" t="s">
        <v>135</v>
      </c>
      <c r="C91" s="134" t="s">
        <v>136</v>
      </c>
      <c r="D91" s="93">
        <v>50000</v>
      </c>
    </row>
    <row r="92" spans="2:4" ht="14.25" customHeight="1" x14ac:dyDescent="0.2">
      <c r="B92" s="126" t="s">
        <v>137</v>
      </c>
      <c r="C92" s="116" t="s">
        <v>138</v>
      </c>
      <c r="D92" s="116">
        <f t="shared" ref="D92" si="9">D93+D94+D95+D96</f>
        <v>550000</v>
      </c>
    </row>
    <row r="93" spans="2:4" ht="13.5" customHeight="1" x14ac:dyDescent="0.2">
      <c r="B93" s="133" t="s">
        <v>139</v>
      </c>
      <c r="C93" s="93" t="s">
        <v>140</v>
      </c>
      <c r="D93" s="93">
        <v>50000</v>
      </c>
    </row>
    <row r="94" spans="2:4" ht="13.5" customHeight="1" x14ac:dyDescent="0.2">
      <c r="B94" s="133" t="s">
        <v>141</v>
      </c>
      <c r="C94" s="93" t="s">
        <v>142</v>
      </c>
      <c r="D94" s="93">
        <v>50000</v>
      </c>
    </row>
    <row r="95" spans="2:4" ht="13.5" customHeight="1" x14ac:dyDescent="0.2">
      <c r="B95" s="133" t="s">
        <v>143</v>
      </c>
      <c r="C95" s="93" t="s">
        <v>144</v>
      </c>
      <c r="D95" s="93">
        <v>400000</v>
      </c>
    </row>
    <row r="96" spans="2:4" ht="14.25" customHeight="1" x14ac:dyDescent="0.2">
      <c r="B96" s="133" t="s">
        <v>145</v>
      </c>
      <c r="C96" s="93" t="s">
        <v>146</v>
      </c>
      <c r="D96" s="93">
        <v>50000</v>
      </c>
    </row>
    <row r="97" spans="2:4" ht="17.25" customHeight="1" x14ac:dyDescent="0.2">
      <c r="B97" s="126" t="s">
        <v>147</v>
      </c>
      <c r="C97" s="129" t="s">
        <v>148</v>
      </c>
      <c r="D97" s="116">
        <f t="shared" ref="D97" si="10">D98+D99+D100+D101+D102</f>
        <v>2140000</v>
      </c>
    </row>
    <row r="98" spans="2:4" ht="16.5" customHeight="1" x14ac:dyDescent="0.2">
      <c r="B98" s="133" t="s">
        <v>149</v>
      </c>
      <c r="C98" s="93" t="s">
        <v>150</v>
      </c>
      <c r="D98" s="93">
        <v>700000</v>
      </c>
    </row>
    <row r="99" spans="2:4" x14ac:dyDescent="0.2">
      <c r="B99" s="133" t="s">
        <v>151</v>
      </c>
      <c r="C99" s="93" t="s">
        <v>152</v>
      </c>
      <c r="D99" s="93">
        <v>600000</v>
      </c>
    </row>
    <row r="100" spans="2:4" ht="12.75" customHeight="1" x14ac:dyDescent="0.2">
      <c r="B100" s="133" t="s">
        <v>153</v>
      </c>
      <c r="C100" s="93" t="s">
        <v>154</v>
      </c>
      <c r="D100" s="93">
        <v>600000</v>
      </c>
    </row>
    <row r="101" spans="2:4" ht="15.75" customHeight="1" x14ac:dyDescent="0.2">
      <c r="B101" s="133" t="s">
        <v>155</v>
      </c>
      <c r="C101" s="93" t="s">
        <v>156</v>
      </c>
      <c r="D101" s="93">
        <v>200000</v>
      </c>
    </row>
    <row r="102" spans="2:4" ht="15" customHeight="1" x14ac:dyDescent="0.2">
      <c r="B102" s="133" t="s">
        <v>157</v>
      </c>
      <c r="C102" s="93" t="s">
        <v>158</v>
      </c>
      <c r="D102" s="93">
        <v>40000</v>
      </c>
    </row>
    <row r="103" spans="2:4" ht="13.5" customHeight="1" x14ac:dyDescent="0.2">
      <c r="B103" s="126" t="s">
        <v>159</v>
      </c>
      <c r="C103" s="116" t="s">
        <v>160</v>
      </c>
      <c r="D103" s="116">
        <v>100000</v>
      </c>
    </row>
    <row r="104" spans="2:4" ht="26.25" customHeight="1" x14ac:dyDescent="0.2">
      <c r="B104" s="133" t="s">
        <v>161</v>
      </c>
      <c r="C104" s="134" t="s">
        <v>162</v>
      </c>
      <c r="D104" s="93">
        <v>100000</v>
      </c>
    </row>
    <row r="105" spans="2:4" ht="20.25" customHeight="1" x14ac:dyDescent="0.2">
      <c r="B105" s="126" t="s">
        <v>163</v>
      </c>
      <c r="C105" s="129" t="s">
        <v>164</v>
      </c>
      <c r="D105" s="116">
        <f t="shared" ref="D105" si="11">D106+D107+D108+D109</f>
        <v>560000</v>
      </c>
    </row>
    <row r="106" spans="2:4" ht="13.5" customHeight="1" x14ac:dyDescent="0.2">
      <c r="B106" s="133" t="s">
        <v>165</v>
      </c>
      <c r="C106" s="134" t="s">
        <v>166</v>
      </c>
      <c r="D106" s="93">
        <v>10000</v>
      </c>
    </row>
    <row r="107" spans="2:4" ht="16.5" customHeight="1" x14ac:dyDescent="0.2">
      <c r="B107" s="133" t="s">
        <v>167</v>
      </c>
      <c r="C107" s="134" t="s">
        <v>168</v>
      </c>
      <c r="D107" s="93">
        <v>300000</v>
      </c>
    </row>
    <row r="108" spans="2:4" ht="15.75" customHeight="1" x14ac:dyDescent="0.2">
      <c r="B108" s="133" t="s">
        <v>169</v>
      </c>
      <c r="C108" s="134" t="s">
        <v>170</v>
      </c>
      <c r="D108" s="93">
        <v>50000</v>
      </c>
    </row>
    <row r="109" spans="2:4" ht="16.5" customHeight="1" x14ac:dyDescent="0.2">
      <c r="B109" s="133" t="s">
        <v>171</v>
      </c>
      <c r="C109" s="134" t="s">
        <v>172</v>
      </c>
      <c r="D109" s="93">
        <v>200000</v>
      </c>
    </row>
    <row r="110" spans="2:4" ht="30" customHeight="1" x14ac:dyDescent="0.2">
      <c r="B110" s="126" t="s">
        <v>173</v>
      </c>
      <c r="C110" s="129" t="s">
        <v>174</v>
      </c>
      <c r="D110" s="116">
        <f t="shared" ref="D110" si="12">D111+D115+D119+D124+D127</f>
        <v>408920</v>
      </c>
    </row>
    <row r="111" spans="2:4" ht="15.75" customHeight="1" x14ac:dyDescent="0.2">
      <c r="B111" s="133" t="s">
        <v>293</v>
      </c>
      <c r="C111" s="135" t="s">
        <v>294</v>
      </c>
      <c r="D111" s="93">
        <v>41920</v>
      </c>
    </row>
    <row r="112" spans="2:4" ht="16.5" customHeight="1" x14ac:dyDescent="0.2">
      <c r="B112" s="137" t="s">
        <v>295</v>
      </c>
      <c r="C112" s="138" t="s">
        <v>296</v>
      </c>
      <c r="D112" s="75">
        <v>21920</v>
      </c>
    </row>
    <row r="113" spans="2:4" ht="16.5" customHeight="1" x14ac:dyDescent="0.2">
      <c r="B113" s="137" t="s">
        <v>297</v>
      </c>
      <c r="C113" s="75" t="s">
        <v>298</v>
      </c>
      <c r="D113" s="75">
        <v>10000</v>
      </c>
    </row>
    <row r="114" spans="2:4" ht="16.5" customHeight="1" x14ac:dyDescent="0.2">
      <c r="B114" s="137" t="s">
        <v>299</v>
      </c>
      <c r="C114" s="138" t="s">
        <v>300</v>
      </c>
      <c r="D114" s="75">
        <v>10000</v>
      </c>
    </row>
    <row r="115" spans="2:4" ht="16.5" customHeight="1" x14ac:dyDescent="0.2">
      <c r="B115" s="133" t="s">
        <v>301</v>
      </c>
      <c r="C115" s="134" t="s">
        <v>302</v>
      </c>
      <c r="D115" s="93">
        <v>90000</v>
      </c>
    </row>
    <row r="116" spans="2:4" ht="16.5" customHeight="1" x14ac:dyDescent="0.2">
      <c r="B116" s="137" t="s">
        <v>303</v>
      </c>
      <c r="C116" s="138" t="s">
        <v>304</v>
      </c>
      <c r="D116" s="138">
        <v>20000</v>
      </c>
    </row>
    <row r="117" spans="2:4" ht="16.5" customHeight="1" x14ac:dyDescent="0.2">
      <c r="B117" s="137" t="s">
        <v>305</v>
      </c>
      <c r="C117" s="138" t="s">
        <v>306</v>
      </c>
      <c r="D117" s="138">
        <v>20000</v>
      </c>
    </row>
    <row r="118" spans="2:4" ht="16.5" customHeight="1" x14ac:dyDescent="0.2">
      <c r="B118" s="137" t="s">
        <v>307</v>
      </c>
      <c r="C118" s="138" t="s">
        <v>308</v>
      </c>
      <c r="D118" s="138">
        <v>50000</v>
      </c>
    </row>
    <row r="119" spans="2:4" ht="16.5" customHeight="1" x14ac:dyDescent="0.2">
      <c r="B119" s="133" t="s">
        <v>309</v>
      </c>
      <c r="C119" s="134" t="s">
        <v>310</v>
      </c>
      <c r="D119" s="134">
        <v>232000</v>
      </c>
    </row>
    <row r="120" spans="2:4" ht="16.5" customHeight="1" x14ac:dyDescent="0.2">
      <c r="B120" s="137" t="s">
        <v>311</v>
      </c>
      <c r="C120" s="138" t="s">
        <v>312</v>
      </c>
      <c r="D120" s="138">
        <v>112000</v>
      </c>
    </row>
    <row r="121" spans="2:4" ht="16.5" customHeight="1" x14ac:dyDescent="0.2">
      <c r="B121" s="137" t="s">
        <v>313</v>
      </c>
      <c r="C121" s="138" t="s">
        <v>314</v>
      </c>
      <c r="D121" s="138">
        <v>20000</v>
      </c>
    </row>
    <row r="122" spans="2:4" x14ac:dyDescent="0.2">
      <c r="B122" s="137" t="s">
        <v>315</v>
      </c>
      <c r="C122" s="138" t="s">
        <v>316</v>
      </c>
      <c r="D122" s="138">
        <v>50000</v>
      </c>
    </row>
    <row r="123" spans="2:4" ht="16.5" customHeight="1" x14ac:dyDescent="0.2">
      <c r="B123" s="137" t="s">
        <v>175</v>
      </c>
      <c r="C123" s="138" t="s">
        <v>176</v>
      </c>
      <c r="D123" s="138">
        <v>50000</v>
      </c>
    </row>
    <row r="124" spans="2:4" ht="16.5" customHeight="1" x14ac:dyDescent="0.2">
      <c r="B124" s="133" t="s">
        <v>317</v>
      </c>
      <c r="C124" s="134" t="s">
        <v>318</v>
      </c>
      <c r="D124" s="134">
        <v>30000</v>
      </c>
    </row>
    <row r="125" spans="2:4" ht="16.5" customHeight="1" x14ac:dyDescent="0.2">
      <c r="B125" s="137" t="s">
        <v>319</v>
      </c>
      <c r="C125" s="138" t="s">
        <v>320</v>
      </c>
      <c r="D125" s="138">
        <v>15000</v>
      </c>
    </row>
    <row r="126" spans="2:4" ht="17.25" customHeight="1" x14ac:dyDescent="0.2">
      <c r="B126" s="137" t="s">
        <v>321</v>
      </c>
      <c r="C126" s="138" t="s">
        <v>322</v>
      </c>
      <c r="D126" s="138">
        <v>15000</v>
      </c>
    </row>
    <row r="127" spans="2:4" ht="15.75" customHeight="1" x14ac:dyDescent="0.2">
      <c r="B127" s="133" t="s">
        <v>179</v>
      </c>
      <c r="C127" s="134" t="s">
        <v>180</v>
      </c>
      <c r="D127" s="134">
        <v>15000</v>
      </c>
    </row>
    <row r="128" spans="2:4" ht="14.25" customHeight="1" x14ac:dyDescent="0.2">
      <c r="B128" s="126" t="s">
        <v>181</v>
      </c>
      <c r="C128" s="129" t="s">
        <v>182</v>
      </c>
      <c r="D128" s="116">
        <f>D129+D133</f>
        <v>11390000</v>
      </c>
    </row>
    <row r="129" spans="2:4" x14ac:dyDescent="0.2">
      <c r="B129" s="133" t="s">
        <v>323</v>
      </c>
      <c r="C129" s="134" t="s">
        <v>324</v>
      </c>
      <c r="D129" s="134">
        <v>11190000</v>
      </c>
    </row>
    <row r="130" spans="2:4" x14ac:dyDescent="0.2">
      <c r="B130" s="137" t="s">
        <v>183</v>
      </c>
      <c r="C130" s="138" t="s">
        <v>184</v>
      </c>
      <c r="D130" s="138">
        <v>5600000</v>
      </c>
    </row>
    <row r="131" spans="2:4" ht="13.5" customHeight="1" x14ac:dyDescent="0.2">
      <c r="B131" s="137" t="s">
        <v>185</v>
      </c>
      <c r="C131" s="138" t="s">
        <v>186</v>
      </c>
      <c r="D131" s="138">
        <v>4090000</v>
      </c>
    </row>
    <row r="132" spans="2:4" ht="15" customHeight="1" x14ac:dyDescent="0.2">
      <c r="B132" s="137" t="s">
        <v>187</v>
      </c>
      <c r="C132" s="138" t="s">
        <v>188</v>
      </c>
      <c r="D132" s="121">
        <v>1500000</v>
      </c>
    </row>
    <row r="133" spans="2:4" ht="15.75" customHeight="1" x14ac:dyDescent="0.2">
      <c r="B133" s="133" t="s">
        <v>325</v>
      </c>
      <c r="C133" s="134" t="s">
        <v>326</v>
      </c>
      <c r="D133" s="134">
        <v>200000</v>
      </c>
    </row>
    <row r="134" spans="2:4" ht="15" customHeight="1" x14ac:dyDescent="0.2">
      <c r="B134" s="137" t="s">
        <v>189</v>
      </c>
      <c r="C134" s="139" t="s">
        <v>190</v>
      </c>
      <c r="D134" s="138">
        <v>200000</v>
      </c>
    </row>
    <row r="135" spans="2:4" ht="15" customHeight="1" x14ac:dyDescent="0.2">
      <c r="B135" s="140" t="s">
        <v>191</v>
      </c>
      <c r="C135" s="129" t="s">
        <v>192</v>
      </c>
      <c r="D135" s="141">
        <f>D136+D137+D138+D139+D140+D141+D142</f>
        <v>3925000</v>
      </c>
    </row>
    <row r="136" spans="2:4" ht="19.5" customHeight="1" x14ac:dyDescent="0.2">
      <c r="B136" s="133" t="s">
        <v>193</v>
      </c>
      <c r="C136" s="139" t="s">
        <v>194</v>
      </c>
      <c r="D136" s="142">
        <v>500000</v>
      </c>
    </row>
    <row r="137" spans="2:4" ht="17.25" customHeight="1" x14ac:dyDescent="0.2">
      <c r="B137" s="133" t="s">
        <v>195</v>
      </c>
      <c r="C137" s="139" t="s">
        <v>196</v>
      </c>
      <c r="D137" s="142">
        <v>2500000</v>
      </c>
    </row>
    <row r="138" spans="2:4" ht="24" customHeight="1" x14ac:dyDescent="0.2">
      <c r="B138" s="133" t="s">
        <v>197</v>
      </c>
      <c r="C138" s="138" t="s">
        <v>198</v>
      </c>
      <c r="D138" s="142">
        <v>100000</v>
      </c>
    </row>
    <row r="139" spans="2:4" ht="28.5" customHeight="1" x14ac:dyDescent="0.2">
      <c r="B139" s="133" t="s">
        <v>199</v>
      </c>
      <c r="C139" s="139" t="s">
        <v>200</v>
      </c>
      <c r="D139" s="142">
        <v>75000</v>
      </c>
    </row>
    <row r="140" spans="2:4" ht="18.75" customHeight="1" x14ac:dyDescent="0.2">
      <c r="B140" s="133" t="s">
        <v>201</v>
      </c>
      <c r="C140" s="139" t="s">
        <v>202</v>
      </c>
      <c r="D140" s="142">
        <v>150000</v>
      </c>
    </row>
    <row r="141" spans="2:4" ht="20.25" customHeight="1" x14ac:dyDescent="0.2">
      <c r="B141" s="133" t="s">
        <v>203</v>
      </c>
      <c r="C141" s="139" t="s">
        <v>204</v>
      </c>
      <c r="D141" s="142">
        <v>200000</v>
      </c>
    </row>
    <row r="142" spans="2:4" ht="19.5" customHeight="1" x14ac:dyDescent="0.2">
      <c r="B142" s="133" t="s">
        <v>327</v>
      </c>
      <c r="C142" s="139" t="s">
        <v>328</v>
      </c>
      <c r="D142" s="142">
        <v>400000</v>
      </c>
    </row>
    <row r="143" spans="2:4" x14ac:dyDescent="0.2">
      <c r="B143" s="130">
        <v>2.4</v>
      </c>
      <c r="C143" s="143" t="s">
        <v>205</v>
      </c>
      <c r="D143" s="131">
        <f>D144+D146</f>
        <v>4754980</v>
      </c>
    </row>
    <row r="144" spans="2:4" ht="17.25" customHeight="1" x14ac:dyDescent="0.2">
      <c r="B144" s="126" t="s">
        <v>206</v>
      </c>
      <c r="C144" s="129" t="s">
        <v>207</v>
      </c>
      <c r="D144" s="144">
        <f>+D145</f>
        <v>3504980</v>
      </c>
    </row>
    <row r="145" spans="2:4" ht="16.5" customHeight="1" x14ac:dyDescent="0.2">
      <c r="B145" s="133" t="s">
        <v>208</v>
      </c>
      <c r="C145" s="135" t="s">
        <v>209</v>
      </c>
      <c r="D145" s="134">
        <v>3504980</v>
      </c>
    </row>
    <row r="146" spans="2:4" ht="15" customHeight="1" x14ac:dyDescent="0.2">
      <c r="B146" s="140" t="s">
        <v>210</v>
      </c>
      <c r="C146" s="129" t="s">
        <v>211</v>
      </c>
      <c r="D146" s="116">
        <v>1250000</v>
      </c>
    </row>
    <row r="147" spans="2:4" ht="13.5" customHeight="1" x14ac:dyDescent="0.2">
      <c r="B147" s="137" t="s">
        <v>212</v>
      </c>
      <c r="C147" s="139" t="s">
        <v>213</v>
      </c>
      <c r="D147" s="134">
        <v>1250000</v>
      </c>
    </row>
    <row r="148" spans="2:4" ht="15" customHeight="1" x14ac:dyDescent="0.2">
      <c r="B148" s="130">
        <v>2.6</v>
      </c>
      <c r="C148" s="143" t="s">
        <v>214</v>
      </c>
      <c r="D148" s="131">
        <f>D149+D154+D157+D160+D163</f>
        <v>11876100</v>
      </c>
    </row>
    <row r="149" spans="2:4" ht="16.5" customHeight="1" x14ac:dyDescent="0.2">
      <c r="B149" s="126" t="s">
        <v>215</v>
      </c>
      <c r="C149" s="129" t="s">
        <v>216</v>
      </c>
      <c r="D149" s="116">
        <f>D150+D151+D152+D153</f>
        <v>1426100</v>
      </c>
    </row>
    <row r="150" spans="2:4" ht="15.75" customHeight="1" x14ac:dyDescent="0.2">
      <c r="B150" s="133" t="s">
        <v>217</v>
      </c>
      <c r="C150" s="135" t="s">
        <v>218</v>
      </c>
      <c r="D150" s="145">
        <v>400000</v>
      </c>
    </row>
    <row r="151" spans="2:4" ht="24.75" customHeight="1" x14ac:dyDescent="0.2">
      <c r="B151" s="133" t="s">
        <v>219</v>
      </c>
      <c r="C151" s="135" t="s">
        <v>220</v>
      </c>
      <c r="D151" s="145">
        <v>200000</v>
      </c>
    </row>
    <row r="152" spans="2:4" ht="15" customHeight="1" x14ac:dyDescent="0.2">
      <c r="B152" s="133" t="s">
        <v>221</v>
      </c>
      <c r="C152" s="135" t="s">
        <v>222</v>
      </c>
      <c r="D152" s="145">
        <v>326100</v>
      </c>
    </row>
    <row r="153" spans="2:4" ht="25.5" x14ac:dyDescent="0.2">
      <c r="B153" s="133" t="s">
        <v>223</v>
      </c>
      <c r="C153" s="135" t="s">
        <v>224</v>
      </c>
      <c r="D153" s="145">
        <v>500000</v>
      </c>
    </row>
    <row r="154" spans="2:4" ht="24" customHeight="1" x14ac:dyDescent="0.2">
      <c r="B154" s="126" t="s">
        <v>225</v>
      </c>
      <c r="C154" s="129" t="s">
        <v>226</v>
      </c>
      <c r="D154" s="116">
        <f t="shared" ref="D154" si="13">D155+D156</f>
        <v>550000</v>
      </c>
    </row>
    <row r="155" spans="2:4" ht="26.25" customHeight="1" x14ac:dyDescent="0.2">
      <c r="B155" s="137" t="s">
        <v>227</v>
      </c>
      <c r="C155" s="139" t="s">
        <v>228</v>
      </c>
      <c r="D155" s="134">
        <v>300000</v>
      </c>
    </row>
    <row r="156" spans="2:4" ht="26.25" customHeight="1" x14ac:dyDescent="0.2">
      <c r="B156" s="137" t="s">
        <v>229</v>
      </c>
      <c r="C156" s="139" t="s">
        <v>230</v>
      </c>
      <c r="D156" s="134">
        <v>250000</v>
      </c>
    </row>
    <row r="157" spans="2:4" ht="33.75" customHeight="1" x14ac:dyDescent="0.2">
      <c r="B157" s="126" t="s">
        <v>231</v>
      </c>
      <c r="C157" s="129" t="s">
        <v>232</v>
      </c>
      <c r="D157" s="116">
        <f>D158+D159</f>
        <v>8100000</v>
      </c>
    </row>
    <row r="158" spans="2:4" ht="14.25" customHeight="1" x14ac:dyDescent="0.2">
      <c r="B158" s="137" t="s">
        <v>233</v>
      </c>
      <c r="C158" s="139" t="s">
        <v>234</v>
      </c>
      <c r="D158" s="134">
        <v>8000000</v>
      </c>
    </row>
    <row r="159" spans="2:4" ht="15" customHeight="1" x14ac:dyDescent="0.2">
      <c r="B159" s="137" t="s">
        <v>235</v>
      </c>
      <c r="C159" s="139" t="s">
        <v>236</v>
      </c>
      <c r="D159" s="134">
        <v>100000</v>
      </c>
    </row>
    <row r="160" spans="2:4" s="11" customFormat="1" x14ac:dyDescent="0.2">
      <c r="B160" s="126" t="s">
        <v>237</v>
      </c>
      <c r="C160" s="129" t="s">
        <v>238</v>
      </c>
      <c r="D160" s="116">
        <f>D161+D162</f>
        <v>800000</v>
      </c>
    </row>
    <row r="161" spans="2:4" x14ac:dyDescent="0.2">
      <c r="B161" s="137" t="s">
        <v>239</v>
      </c>
      <c r="C161" s="139" t="s">
        <v>240</v>
      </c>
      <c r="D161" s="134">
        <v>700000</v>
      </c>
    </row>
    <row r="162" spans="2:4" ht="25.5" x14ac:dyDescent="0.2">
      <c r="B162" s="137" t="s">
        <v>241</v>
      </c>
      <c r="C162" s="139" t="s">
        <v>242</v>
      </c>
      <c r="D162" s="134">
        <v>100000</v>
      </c>
    </row>
    <row r="163" spans="2:4" x14ac:dyDescent="0.2">
      <c r="B163" s="126" t="s">
        <v>247</v>
      </c>
      <c r="C163" s="129" t="s">
        <v>248</v>
      </c>
      <c r="D163" s="116">
        <f>+D164</f>
        <v>1000000</v>
      </c>
    </row>
    <row r="164" spans="2:4" x14ac:dyDescent="0.2">
      <c r="B164" s="137" t="s">
        <v>249</v>
      </c>
      <c r="C164" s="139" t="s">
        <v>250</v>
      </c>
      <c r="D164" s="134">
        <v>1000000</v>
      </c>
    </row>
    <row r="165" spans="2:4" x14ac:dyDescent="0.2">
      <c r="B165" s="146"/>
      <c r="C165" s="147" t="s">
        <v>251</v>
      </c>
      <c r="D165" s="148">
        <f t="shared" ref="D165" si="14">+D17</f>
        <v>501632626</v>
      </c>
    </row>
    <row r="166" spans="2:4" x14ac:dyDescent="0.2">
      <c r="B166" s="149"/>
      <c r="C166" s="150"/>
      <c r="D166" s="116"/>
    </row>
    <row r="167" spans="2:4" ht="38.25" x14ac:dyDescent="0.2">
      <c r="B167" s="108" t="s">
        <v>252</v>
      </c>
      <c r="C167" s="151" t="s">
        <v>253</v>
      </c>
      <c r="D167" s="110">
        <f>+D168</f>
        <v>15385040</v>
      </c>
    </row>
    <row r="168" spans="2:4" ht="25.5" x14ac:dyDescent="0.2">
      <c r="B168" s="111" t="s">
        <v>254</v>
      </c>
      <c r="C168" s="152" t="s">
        <v>255</v>
      </c>
      <c r="D168" s="113">
        <f>+D169</f>
        <v>15385040</v>
      </c>
    </row>
    <row r="169" spans="2:4" ht="16.5" customHeight="1" x14ac:dyDescent="0.2">
      <c r="B169" s="104">
        <v>21</v>
      </c>
      <c r="C169" s="106" t="s">
        <v>10</v>
      </c>
      <c r="D169" s="114">
        <f>+D170+D174</f>
        <v>15385040</v>
      </c>
    </row>
    <row r="170" spans="2:4" x14ac:dyDescent="0.2">
      <c r="B170" s="115" t="s">
        <v>11</v>
      </c>
      <c r="C170" s="109" t="s">
        <v>12</v>
      </c>
      <c r="D170" s="116">
        <f>+D171</f>
        <v>13700000</v>
      </c>
    </row>
    <row r="171" spans="2:4" x14ac:dyDescent="0.2">
      <c r="B171" s="117" t="s">
        <v>275</v>
      </c>
      <c r="C171" s="118" t="s">
        <v>276</v>
      </c>
      <c r="D171" s="93">
        <f>+D172+D173</f>
        <v>13700000</v>
      </c>
    </row>
    <row r="172" spans="2:4" x14ac:dyDescent="0.2">
      <c r="B172" s="119" t="s">
        <v>13</v>
      </c>
      <c r="C172" s="120" t="s">
        <v>14</v>
      </c>
      <c r="D172" s="121">
        <v>12500000</v>
      </c>
    </row>
    <row r="173" spans="2:4" x14ac:dyDescent="0.2">
      <c r="B173" s="119" t="s">
        <v>19</v>
      </c>
      <c r="C173" s="120" t="s">
        <v>20</v>
      </c>
      <c r="D173" s="75">
        <v>1200000</v>
      </c>
    </row>
    <row r="174" spans="2:4" x14ac:dyDescent="0.2">
      <c r="B174" s="126" t="s">
        <v>39</v>
      </c>
      <c r="C174" s="129" t="s">
        <v>40</v>
      </c>
      <c r="D174" s="116">
        <f>SUM(D175:D177)</f>
        <v>1685040</v>
      </c>
    </row>
    <row r="175" spans="2:4" x14ac:dyDescent="0.2">
      <c r="B175" s="127" t="s">
        <v>41</v>
      </c>
      <c r="C175" s="93" t="s">
        <v>42</v>
      </c>
      <c r="D175" s="128">
        <v>763810</v>
      </c>
    </row>
    <row r="176" spans="2:4" x14ac:dyDescent="0.2">
      <c r="B176" s="127" t="s">
        <v>43</v>
      </c>
      <c r="C176" s="93" t="s">
        <v>44</v>
      </c>
      <c r="D176" s="93">
        <v>825389</v>
      </c>
    </row>
    <row r="177" spans="2:4" x14ac:dyDescent="0.2">
      <c r="B177" s="127" t="s">
        <v>45</v>
      </c>
      <c r="C177" s="93" t="s">
        <v>46</v>
      </c>
      <c r="D177" s="93">
        <v>95841</v>
      </c>
    </row>
    <row r="178" spans="2:4" x14ac:dyDescent="0.2">
      <c r="B178" s="146"/>
      <c r="C178" s="147" t="s">
        <v>329</v>
      </c>
      <c r="D178" s="148">
        <f>+D167</f>
        <v>15385040</v>
      </c>
    </row>
    <row r="179" spans="2:4" x14ac:dyDescent="0.2">
      <c r="B179" s="149"/>
      <c r="C179" s="150"/>
      <c r="D179" s="116"/>
    </row>
    <row r="180" spans="2:4" ht="25.5" x14ac:dyDescent="0.2">
      <c r="B180" s="108" t="s">
        <v>257</v>
      </c>
      <c r="C180" s="151" t="s">
        <v>258</v>
      </c>
      <c r="D180" s="110">
        <f>+D181</f>
        <v>79264000</v>
      </c>
    </row>
    <row r="181" spans="2:4" ht="25.5" x14ac:dyDescent="0.2">
      <c r="B181" s="111" t="s">
        <v>254</v>
      </c>
      <c r="C181" s="152" t="s">
        <v>259</v>
      </c>
      <c r="D181" s="113">
        <f>+D182</f>
        <v>79264000</v>
      </c>
    </row>
    <row r="182" spans="2:4" x14ac:dyDescent="0.2">
      <c r="B182" s="104">
        <v>2.1</v>
      </c>
      <c r="C182" s="106" t="s">
        <v>10</v>
      </c>
      <c r="D182" s="114">
        <f>+D183+D187</f>
        <v>79264000</v>
      </c>
    </row>
    <row r="183" spans="2:4" x14ac:dyDescent="0.2">
      <c r="B183" s="115" t="s">
        <v>11</v>
      </c>
      <c r="C183" s="109" t="s">
        <v>12</v>
      </c>
      <c r="D183" s="116">
        <f>+D184+D186</f>
        <v>70420000</v>
      </c>
    </row>
    <row r="184" spans="2:4" x14ac:dyDescent="0.2">
      <c r="B184" s="117" t="s">
        <v>275</v>
      </c>
      <c r="C184" s="118" t="s">
        <v>276</v>
      </c>
      <c r="D184" s="93">
        <f>+D185</f>
        <v>65000000</v>
      </c>
    </row>
    <row r="185" spans="2:4" x14ac:dyDescent="0.2">
      <c r="B185" s="119" t="s">
        <v>13</v>
      </c>
      <c r="C185" s="120" t="s">
        <v>14</v>
      </c>
      <c r="D185" s="121">
        <v>65000000</v>
      </c>
    </row>
    <row r="186" spans="2:4" x14ac:dyDescent="0.2">
      <c r="B186" s="117" t="s">
        <v>19</v>
      </c>
      <c r="C186" s="118" t="s">
        <v>20</v>
      </c>
      <c r="D186" s="93">
        <v>5420000</v>
      </c>
    </row>
    <row r="187" spans="2:4" x14ac:dyDescent="0.2">
      <c r="B187" s="126" t="s">
        <v>39</v>
      </c>
      <c r="C187" s="129" t="s">
        <v>40</v>
      </c>
      <c r="D187" s="116">
        <f>D190+D189+D188</f>
        <v>8844000</v>
      </c>
    </row>
    <row r="188" spans="2:4" ht="14.25" customHeight="1" x14ac:dyDescent="0.2">
      <c r="B188" s="127" t="s">
        <v>41</v>
      </c>
      <c r="C188" s="93" t="s">
        <v>42</v>
      </c>
      <c r="D188" s="128">
        <v>3996038</v>
      </c>
    </row>
    <row r="189" spans="2:4" ht="15.75" customHeight="1" x14ac:dyDescent="0.2">
      <c r="B189" s="127" t="s">
        <v>43</v>
      </c>
      <c r="C189" s="93" t="s">
        <v>44</v>
      </c>
      <c r="D189" s="93">
        <v>4336808</v>
      </c>
    </row>
    <row r="190" spans="2:4" ht="15.75" customHeight="1" x14ac:dyDescent="0.2">
      <c r="B190" s="127" t="s">
        <v>45</v>
      </c>
      <c r="C190" s="93" t="s">
        <v>46</v>
      </c>
      <c r="D190" s="93">
        <v>511154</v>
      </c>
    </row>
    <row r="191" spans="2:4" x14ac:dyDescent="0.2">
      <c r="B191" s="146"/>
      <c r="C191" s="148"/>
      <c r="D191" s="148"/>
    </row>
    <row r="192" spans="2:4" ht="25.5" x14ac:dyDescent="0.2">
      <c r="B192" s="146"/>
      <c r="C192" s="153" t="s">
        <v>330</v>
      </c>
      <c r="D192" s="148">
        <f>+D183+D187</f>
        <v>79264000</v>
      </c>
    </row>
    <row r="193" spans="2:4" ht="37.5" customHeight="1" x14ac:dyDescent="0.2">
      <c r="B193" s="108" t="s">
        <v>261</v>
      </c>
      <c r="C193" s="154" t="s">
        <v>262</v>
      </c>
      <c r="D193" s="110">
        <f>+D194</f>
        <v>5100000</v>
      </c>
    </row>
    <row r="194" spans="2:4" ht="25.5" x14ac:dyDescent="0.2">
      <c r="B194" s="155" t="s">
        <v>254</v>
      </c>
      <c r="C194" s="156" t="s">
        <v>263</v>
      </c>
      <c r="D194" s="157">
        <f>+D195</f>
        <v>5100000</v>
      </c>
    </row>
    <row r="195" spans="2:4" ht="17.25" customHeight="1" x14ac:dyDescent="0.2">
      <c r="B195" s="104">
        <v>2.1</v>
      </c>
      <c r="C195" s="106" t="s">
        <v>10</v>
      </c>
      <c r="D195" s="114">
        <f>+D196+D200+D204</f>
        <v>5100000</v>
      </c>
    </row>
    <row r="196" spans="2:4" x14ac:dyDescent="0.2">
      <c r="B196" s="115" t="s">
        <v>11</v>
      </c>
      <c r="C196" s="109" t="s">
        <v>12</v>
      </c>
      <c r="D196" s="116">
        <f>+D197</f>
        <v>1790000</v>
      </c>
    </row>
    <row r="197" spans="2:4" x14ac:dyDescent="0.2">
      <c r="B197" s="117" t="s">
        <v>275</v>
      </c>
      <c r="C197" s="118" t="s">
        <v>276</v>
      </c>
      <c r="D197" s="93">
        <f>+D198+D199</f>
        <v>1790000</v>
      </c>
    </row>
    <row r="198" spans="2:4" x14ac:dyDescent="0.2">
      <c r="B198" s="119" t="s">
        <v>13</v>
      </c>
      <c r="C198" s="120" t="s">
        <v>14</v>
      </c>
      <c r="D198" s="121">
        <v>1650000</v>
      </c>
    </row>
    <row r="199" spans="2:4" x14ac:dyDescent="0.2">
      <c r="B199" s="119" t="s">
        <v>19</v>
      </c>
      <c r="C199" s="120" t="s">
        <v>20</v>
      </c>
      <c r="D199" s="75">
        <v>140000</v>
      </c>
    </row>
    <row r="200" spans="2:4" x14ac:dyDescent="0.2">
      <c r="B200" s="126" t="s">
        <v>39</v>
      </c>
      <c r="C200" s="129" t="s">
        <v>40</v>
      </c>
      <c r="D200" s="116">
        <f>D203+D202+D201</f>
        <v>210000</v>
      </c>
    </row>
    <row r="201" spans="2:4" x14ac:dyDescent="0.2">
      <c r="B201" s="127" t="s">
        <v>41</v>
      </c>
      <c r="C201" s="93" t="s">
        <v>42</v>
      </c>
      <c r="D201" s="128">
        <v>92000</v>
      </c>
    </row>
    <row r="202" spans="2:4" x14ac:dyDescent="0.2">
      <c r="B202" s="127" t="s">
        <v>43</v>
      </c>
      <c r="C202" s="93" t="s">
        <v>44</v>
      </c>
      <c r="D202" s="93">
        <v>103000</v>
      </c>
    </row>
    <row r="203" spans="2:4" x14ac:dyDescent="0.2">
      <c r="B203" s="127" t="s">
        <v>45</v>
      </c>
      <c r="C203" s="93" t="s">
        <v>46</v>
      </c>
      <c r="D203" s="93">
        <v>15000</v>
      </c>
    </row>
    <row r="204" spans="2:4" x14ac:dyDescent="0.2">
      <c r="B204" s="126">
        <v>2.4</v>
      </c>
      <c r="C204" s="129" t="s">
        <v>205</v>
      </c>
      <c r="D204" s="116">
        <f t="shared" ref="D204" si="15">+D205</f>
        <v>3100000</v>
      </c>
    </row>
    <row r="205" spans="2:4" ht="25.5" x14ac:dyDescent="0.2">
      <c r="B205" s="127" t="s">
        <v>206</v>
      </c>
      <c r="C205" s="132" t="s">
        <v>207</v>
      </c>
      <c r="D205" s="158">
        <f t="shared" ref="D205" si="16">+D206+D207</f>
        <v>3100000</v>
      </c>
    </row>
    <row r="206" spans="2:4" x14ac:dyDescent="0.2">
      <c r="B206" s="137" t="s">
        <v>208</v>
      </c>
      <c r="C206" s="139" t="s">
        <v>265</v>
      </c>
      <c r="D206" s="138">
        <v>3000000</v>
      </c>
    </row>
    <row r="207" spans="2:4" ht="25.5" x14ac:dyDescent="0.2">
      <c r="B207" s="137" t="s">
        <v>266</v>
      </c>
      <c r="C207" s="139" t="s">
        <v>267</v>
      </c>
      <c r="D207" s="138">
        <v>100000</v>
      </c>
    </row>
    <row r="208" spans="2:4" x14ac:dyDescent="0.2">
      <c r="B208" s="130"/>
      <c r="C208" s="131"/>
      <c r="D208" s="131"/>
    </row>
    <row r="209" spans="1:4" ht="13.5" customHeight="1" x14ac:dyDescent="0.2">
      <c r="B209" s="159" t="s">
        <v>261</v>
      </c>
      <c r="C209" s="160" t="s">
        <v>331</v>
      </c>
      <c r="D209" s="114">
        <f t="shared" ref="D209" si="17">+D196+D200+D204</f>
        <v>5100000</v>
      </c>
    </row>
    <row r="210" spans="1:4" ht="20.25" customHeight="1" x14ac:dyDescent="0.2">
      <c r="B210" s="161"/>
      <c r="C210" s="162" t="s">
        <v>269</v>
      </c>
      <c r="D210" s="131">
        <f>+D19+D44+D82+D85+D143+D148+D169+D182+D195</f>
        <v>601381666</v>
      </c>
    </row>
    <row r="211" spans="1:4" x14ac:dyDescent="0.2">
      <c r="A211" s="11"/>
      <c r="B211" s="91"/>
      <c r="C211" s="92"/>
      <c r="D211" s="93"/>
    </row>
    <row r="212" spans="1:4" x14ac:dyDescent="0.2">
      <c r="A212" s="11"/>
      <c r="B212" s="91"/>
      <c r="C212" s="92"/>
      <c r="D212" s="93"/>
    </row>
    <row r="213" spans="1:4" x14ac:dyDescent="0.2">
      <c r="A213" s="11"/>
      <c r="B213" s="94" t="s">
        <v>341</v>
      </c>
      <c r="D213" s="95" t="s">
        <v>342</v>
      </c>
    </row>
    <row r="214" spans="1:4" x14ac:dyDescent="0.2">
      <c r="B214" s="163" t="s">
        <v>339</v>
      </c>
      <c r="C214" s="2"/>
      <c r="D214" s="95" t="s">
        <v>333</v>
      </c>
    </row>
    <row r="215" spans="1:4" x14ac:dyDescent="0.2">
      <c r="B215" s="95" t="s">
        <v>340</v>
      </c>
      <c r="C215" s="165"/>
      <c r="D215" s="95" t="s">
        <v>332</v>
      </c>
    </row>
    <row r="216" spans="1:4" x14ac:dyDescent="0.2">
      <c r="C216" s="164"/>
    </row>
    <row r="217" spans="1:4" x14ac:dyDescent="0.2">
      <c r="C217" s="163" t="s">
        <v>337</v>
      </c>
    </row>
    <row r="218" spans="1:4" x14ac:dyDescent="0.2">
      <c r="C218" s="95" t="s">
        <v>335</v>
      </c>
    </row>
    <row r="219" spans="1:4" x14ac:dyDescent="0.2">
      <c r="C219" s="95" t="s">
        <v>338</v>
      </c>
    </row>
  </sheetData>
  <mergeCells count="6">
    <mergeCell ref="B12:D12"/>
    <mergeCell ref="C5:D5"/>
    <mergeCell ref="B7:D7"/>
    <mergeCell ref="B8:D8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orientation="portrait" r:id="rId1"/>
  <ignoredErrors>
    <ignoredError sqref="B209 B17:B18 B167:B168 B180:B181 B193:B194" numberStoredAsText="1"/>
    <ignoredError sqref="D23" formulaRange="1"/>
    <ignoredError sqref="D169 D19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7"/>
  <sheetViews>
    <sheetView topLeftCell="A166" workbookViewId="0">
      <selection activeCell="C187" sqref="C187"/>
    </sheetView>
  </sheetViews>
  <sheetFormatPr baseColWidth="10" defaultColWidth="11.42578125" defaultRowHeight="12.75" x14ac:dyDescent="0.2"/>
  <cols>
    <col min="1" max="1" width="6.85546875" style="1" customWidth="1"/>
    <col min="2" max="2" width="21.42578125" style="2" customWidth="1"/>
    <col min="3" max="3" width="57.85546875" style="1" customWidth="1"/>
    <col min="4" max="4" width="24.140625" style="1" customWidth="1"/>
    <col min="5" max="5" width="16.28515625" style="3" customWidth="1"/>
    <col min="6" max="6" width="13.85546875" style="4" bestFit="1" customWidth="1"/>
    <col min="7" max="7" width="11.42578125" style="4"/>
    <col min="8" max="16384" width="11.42578125" style="1"/>
  </cols>
  <sheetData>
    <row r="1" spans="1:7" ht="0.75" customHeight="1" x14ac:dyDescent="0.2"/>
    <row r="2" spans="1:7" hidden="1" x14ac:dyDescent="0.2"/>
    <row r="3" spans="1:7" x14ac:dyDescent="0.2">
      <c r="B3" s="5"/>
      <c r="C3" s="6"/>
      <c r="D3" s="6"/>
    </row>
    <row r="4" spans="1:7" x14ac:dyDescent="0.2">
      <c r="B4" s="5"/>
      <c r="C4" s="5"/>
      <c r="D4" s="5"/>
    </row>
    <row r="5" spans="1:7" x14ac:dyDescent="0.2">
      <c r="B5" s="5"/>
      <c r="C5" s="166"/>
      <c r="D5" s="166"/>
    </row>
    <row r="6" spans="1:7" x14ac:dyDescent="0.2">
      <c r="B6" s="5"/>
      <c r="C6" s="5"/>
      <c r="D6" s="5"/>
    </row>
    <row r="7" spans="1:7" x14ac:dyDescent="0.2">
      <c r="B7" s="168"/>
      <c r="C7" s="168"/>
      <c r="D7" s="168"/>
    </row>
    <row r="8" spans="1:7" x14ac:dyDescent="0.2">
      <c r="B8" s="1"/>
    </row>
    <row r="9" spans="1:7" ht="20.25" customHeight="1" x14ac:dyDescent="0.2">
      <c r="B9" s="173" t="s">
        <v>0</v>
      </c>
      <c r="C9" s="173"/>
      <c r="D9" s="173"/>
    </row>
    <row r="10" spans="1:7" x14ac:dyDescent="0.2">
      <c r="B10" s="94" t="s">
        <v>1</v>
      </c>
      <c r="C10" s="94"/>
      <c r="D10" s="94"/>
    </row>
    <row r="11" spans="1:7" s="2" customFormat="1" x14ac:dyDescent="0.2">
      <c r="A11" s="1"/>
      <c r="B11" s="94" t="s">
        <v>343</v>
      </c>
      <c r="C11" s="163"/>
      <c r="D11" s="94"/>
      <c r="E11" s="3"/>
      <c r="F11" s="3"/>
      <c r="G11" s="3"/>
    </row>
    <row r="12" spans="1:7" s="2" customFormat="1" x14ac:dyDescent="0.2">
      <c r="A12" s="1"/>
      <c r="B12" s="94" t="s">
        <v>2</v>
      </c>
      <c r="C12" s="94"/>
      <c r="D12" s="94"/>
      <c r="E12" s="3"/>
      <c r="F12" s="3"/>
      <c r="G12" s="3"/>
    </row>
    <row r="13" spans="1:7" ht="21" customHeight="1" x14ac:dyDescent="0.2">
      <c r="B13" s="170" t="s">
        <v>3</v>
      </c>
      <c r="C13" s="171"/>
      <c r="D13" s="172"/>
    </row>
    <row r="14" spans="1:7" ht="31.5" customHeight="1" x14ac:dyDescent="0.2">
      <c r="B14" s="8" t="s">
        <v>4</v>
      </c>
      <c r="C14" s="9" t="s">
        <v>5</v>
      </c>
      <c r="D14" s="10" t="s">
        <v>6</v>
      </c>
    </row>
    <row r="15" spans="1:7" s="11" customFormat="1" x14ac:dyDescent="0.2">
      <c r="B15" s="12">
        <v>11</v>
      </c>
      <c r="C15" s="13" t="s">
        <v>7</v>
      </c>
      <c r="D15" s="14">
        <f>+D16+D142+D154+D166</f>
        <v>701381669</v>
      </c>
      <c r="E15" s="3"/>
      <c r="F15" s="15"/>
      <c r="G15" s="15"/>
    </row>
    <row r="16" spans="1:7" x14ac:dyDescent="0.2">
      <c r="B16" s="16" t="s">
        <v>8</v>
      </c>
      <c r="C16" s="17" t="s">
        <v>9</v>
      </c>
      <c r="D16" s="18">
        <f>+D17+D36+D76+D116+D121</f>
        <v>602632629</v>
      </c>
    </row>
    <row r="17" spans="2:7" x14ac:dyDescent="0.2">
      <c r="B17" s="19">
        <v>2.1</v>
      </c>
      <c r="C17" s="20" t="s">
        <v>10</v>
      </c>
      <c r="D17" s="21">
        <f>+D18+D25+D29+D32</f>
        <v>485316189</v>
      </c>
    </row>
    <row r="18" spans="2:7" x14ac:dyDescent="0.2">
      <c r="B18" s="22" t="s">
        <v>11</v>
      </c>
      <c r="C18" s="23" t="s">
        <v>12</v>
      </c>
      <c r="D18" s="24">
        <f>+D19+D20+D21+D22+D23+D24</f>
        <v>392132629</v>
      </c>
    </row>
    <row r="19" spans="2:7" s="11" customFormat="1" x14ac:dyDescent="0.2">
      <c r="B19" s="71" t="s">
        <v>13</v>
      </c>
      <c r="C19" s="72" t="s">
        <v>14</v>
      </c>
      <c r="D19" s="73">
        <v>259737035</v>
      </c>
      <c r="E19" s="25"/>
      <c r="F19" s="15"/>
      <c r="G19" s="15"/>
    </row>
    <row r="20" spans="2:7" x14ac:dyDescent="0.2">
      <c r="B20" s="26" t="s">
        <v>15</v>
      </c>
      <c r="C20" s="27" t="s">
        <v>16</v>
      </c>
      <c r="D20" s="28">
        <v>500000</v>
      </c>
    </row>
    <row r="21" spans="2:7" ht="14.25" customHeight="1" x14ac:dyDescent="0.2">
      <c r="B21" s="26" t="s">
        <v>17</v>
      </c>
      <c r="C21" s="29" t="s">
        <v>18</v>
      </c>
      <c r="D21" s="28">
        <v>2000000</v>
      </c>
    </row>
    <row r="22" spans="2:7" ht="12" customHeight="1" x14ac:dyDescent="0.2">
      <c r="B22" s="26" t="s">
        <v>19</v>
      </c>
      <c r="C22" s="29" t="s">
        <v>20</v>
      </c>
      <c r="D22" s="28">
        <v>19428086</v>
      </c>
    </row>
    <row r="23" spans="2:7" s="11" customFormat="1" x14ac:dyDescent="0.2">
      <c r="B23" s="26" t="s">
        <v>21</v>
      </c>
      <c r="C23" s="29" t="s">
        <v>22</v>
      </c>
      <c r="D23" s="28">
        <v>66767508</v>
      </c>
      <c r="E23" s="25"/>
      <c r="F23" s="15"/>
      <c r="G23" s="15"/>
    </row>
    <row r="24" spans="2:7" x14ac:dyDescent="0.2">
      <c r="B24" s="26" t="s">
        <v>23</v>
      </c>
      <c r="C24" s="29" t="s">
        <v>24</v>
      </c>
      <c r="D24" s="32">
        <v>43700000</v>
      </c>
      <c r="F24" s="15"/>
    </row>
    <row r="25" spans="2:7" x14ac:dyDescent="0.2">
      <c r="B25" s="22" t="s">
        <v>25</v>
      </c>
      <c r="C25" s="30" t="s">
        <v>26</v>
      </c>
      <c r="D25" s="24">
        <f>SUM(D26:D28)</f>
        <v>38700000</v>
      </c>
    </row>
    <row r="26" spans="2:7" s="2" customFormat="1" x14ac:dyDescent="0.2">
      <c r="B26" s="26" t="s">
        <v>27</v>
      </c>
      <c r="C26" s="29" t="s">
        <v>28</v>
      </c>
      <c r="D26" s="28">
        <v>300000</v>
      </c>
      <c r="E26" s="3"/>
      <c r="F26" s="3"/>
      <c r="G26" s="3"/>
    </row>
    <row r="27" spans="2:7" s="2" customFormat="1" x14ac:dyDescent="0.2">
      <c r="B27" s="26" t="s">
        <v>29</v>
      </c>
      <c r="C27" s="29" t="s">
        <v>30</v>
      </c>
      <c r="D27" s="28">
        <v>0</v>
      </c>
      <c r="E27" s="3"/>
      <c r="F27" s="3"/>
      <c r="G27" s="3"/>
    </row>
    <row r="28" spans="2:7" x14ac:dyDescent="0.2">
      <c r="B28" s="31" t="s">
        <v>31</v>
      </c>
      <c r="C28" s="28" t="s">
        <v>32</v>
      </c>
      <c r="D28" s="32">
        <v>38400000</v>
      </c>
    </row>
    <row r="29" spans="2:7" x14ac:dyDescent="0.2">
      <c r="B29" s="33" t="s">
        <v>33</v>
      </c>
      <c r="C29" s="24" t="s">
        <v>34</v>
      </c>
      <c r="D29" s="24">
        <f>+D30+D31</f>
        <v>6120000</v>
      </c>
    </row>
    <row r="30" spans="2:7" x14ac:dyDescent="0.2">
      <c r="B30" s="31" t="s">
        <v>35</v>
      </c>
      <c r="C30" s="28" t="s">
        <v>36</v>
      </c>
      <c r="D30" s="32">
        <v>3000000</v>
      </c>
    </row>
    <row r="31" spans="2:7" x14ac:dyDescent="0.2">
      <c r="B31" s="31" t="s">
        <v>37</v>
      </c>
      <c r="C31" s="28" t="s">
        <v>38</v>
      </c>
      <c r="D31" s="32">
        <v>3120000</v>
      </c>
    </row>
    <row r="32" spans="2:7" x14ac:dyDescent="0.2">
      <c r="B32" s="33" t="s">
        <v>39</v>
      </c>
      <c r="C32" s="34" t="s">
        <v>40</v>
      </c>
      <c r="D32" s="24">
        <f>D35+D34+D33</f>
        <v>48363560</v>
      </c>
    </row>
    <row r="33" spans="2:7" x14ac:dyDescent="0.2">
      <c r="B33" s="31" t="s">
        <v>41</v>
      </c>
      <c r="C33" s="28" t="s">
        <v>42</v>
      </c>
      <c r="D33" s="35">
        <v>22144000</v>
      </c>
    </row>
    <row r="34" spans="2:7" x14ac:dyDescent="0.2">
      <c r="B34" s="31" t="s">
        <v>43</v>
      </c>
      <c r="C34" s="28" t="s">
        <v>44</v>
      </c>
      <c r="D34" s="28">
        <v>24081160</v>
      </c>
    </row>
    <row r="35" spans="2:7" x14ac:dyDescent="0.2">
      <c r="B35" s="31" t="s">
        <v>45</v>
      </c>
      <c r="C35" s="28" t="s">
        <v>46</v>
      </c>
      <c r="D35" s="28">
        <v>2138400</v>
      </c>
    </row>
    <row r="36" spans="2:7" s="40" customFormat="1" ht="16.5" customHeight="1" x14ac:dyDescent="0.2">
      <c r="B36" s="36">
        <v>2.2000000000000002</v>
      </c>
      <c r="C36" s="37" t="s">
        <v>47</v>
      </c>
      <c r="D36" s="21">
        <f>+D37+D46+D49+D52+D55+D59+D62+D65+D74</f>
        <v>61601440</v>
      </c>
      <c r="E36" s="38"/>
      <c r="F36" s="39"/>
      <c r="G36" s="39"/>
    </row>
    <row r="37" spans="2:7" x14ac:dyDescent="0.2">
      <c r="B37" s="33" t="s">
        <v>48</v>
      </c>
      <c r="C37" s="24" t="s">
        <v>49</v>
      </c>
      <c r="D37" s="41">
        <f>+D38+D39+D40+D41+D42+D43+D44+D45</f>
        <v>10106000</v>
      </c>
    </row>
    <row r="38" spans="2:7" x14ac:dyDescent="0.2">
      <c r="B38" s="31" t="s">
        <v>50</v>
      </c>
      <c r="C38" s="28" t="s">
        <v>51</v>
      </c>
      <c r="D38" s="28">
        <v>246000</v>
      </c>
    </row>
    <row r="39" spans="2:7" x14ac:dyDescent="0.2">
      <c r="B39" s="31" t="s">
        <v>52</v>
      </c>
      <c r="C39" s="42" t="s">
        <v>53</v>
      </c>
      <c r="D39" s="35">
        <v>150000</v>
      </c>
    </row>
    <row r="40" spans="2:7" x14ac:dyDescent="0.2">
      <c r="B40" s="31" t="s">
        <v>54</v>
      </c>
      <c r="C40" s="28" t="s">
        <v>55</v>
      </c>
      <c r="D40" s="28">
        <v>2000000</v>
      </c>
    </row>
    <row r="41" spans="2:7" x14ac:dyDescent="0.2">
      <c r="B41" s="31" t="s">
        <v>56</v>
      </c>
      <c r="C41" s="28" t="s">
        <v>57</v>
      </c>
      <c r="D41" s="28">
        <v>10000</v>
      </c>
    </row>
    <row r="42" spans="2:7" x14ac:dyDescent="0.2">
      <c r="B42" s="31" t="s">
        <v>58</v>
      </c>
      <c r="C42" s="42" t="s">
        <v>59</v>
      </c>
      <c r="D42" s="35">
        <v>2600000</v>
      </c>
    </row>
    <row r="43" spans="2:7" x14ac:dyDescent="0.2">
      <c r="B43" s="31" t="s">
        <v>60</v>
      </c>
      <c r="C43" s="28" t="s">
        <v>61</v>
      </c>
      <c r="D43" s="28">
        <v>5000000</v>
      </c>
    </row>
    <row r="44" spans="2:7" x14ac:dyDescent="0.2">
      <c r="B44" s="31" t="s">
        <v>62</v>
      </c>
      <c r="C44" s="28" t="s">
        <v>63</v>
      </c>
      <c r="D44" s="28">
        <v>50000</v>
      </c>
    </row>
    <row r="45" spans="2:7" x14ac:dyDescent="0.2">
      <c r="B45" s="31" t="s">
        <v>64</v>
      </c>
      <c r="C45" s="28" t="s">
        <v>65</v>
      </c>
      <c r="D45" s="28">
        <v>50000</v>
      </c>
    </row>
    <row r="46" spans="2:7" x14ac:dyDescent="0.2">
      <c r="B46" s="33" t="s">
        <v>66</v>
      </c>
      <c r="C46" s="24" t="s">
        <v>67</v>
      </c>
      <c r="D46" s="41">
        <f>+D47+D48</f>
        <v>1700000</v>
      </c>
    </row>
    <row r="47" spans="2:7" ht="15" customHeight="1" x14ac:dyDescent="0.2">
      <c r="B47" s="43" t="s">
        <v>68</v>
      </c>
      <c r="C47" s="28" t="s">
        <v>69</v>
      </c>
      <c r="D47" s="28">
        <v>700000</v>
      </c>
    </row>
    <row r="48" spans="2:7" ht="15" customHeight="1" x14ac:dyDescent="0.2">
      <c r="B48" s="43" t="s">
        <v>70</v>
      </c>
      <c r="C48" s="28" t="s">
        <v>71</v>
      </c>
      <c r="D48" s="28">
        <v>1000000</v>
      </c>
    </row>
    <row r="49" spans="2:7" x14ac:dyDescent="0.2">
      <c r="B49" s="33" t="s">
        <v>72</v>
      </c>
      <c r="C49" s="24" t="s">
        <v>73</v>
      </c>
      <c r="D49" s="24">
        <f>+D50+D51</f>
        <v>1145440</v>
      </c>
    </row>
    <row r="50" spans="2:7" ht="15.75" customHeight="1" x14ac:dyDescent="0.2">
      <c r="B50" s="43" t="s">
        <v>74</v>
      </c>
      <c r="C50" s="44" t="s">
        <v>75</v>
      </c>
      <c r="D50" s="28">
        <v>900000</v>
      </c>
    </row>
    <row r="51" spans="2:7" ht="15" customHeight="1" x14ac:dyDescent="0.2">
      <c r="B51" s="43" t="s">
        <v>76</v>
      </c>
      <c r="C51" s="44" t="s">
        <v>77</v>
      </c>
      <c r="D51" s="35">
        <v>245440</v>
      </c>
    </row>
    <row r="52" spans="2:7" x14ac:dyDescent="0.2">
      <c r="B52" s="45" t="s">
        <v>78</v>
      </c>
      <c r="C52" s="46" t="s">
        <v>79</v>
      </c>
      <c r="D52" s="46">
        <f t="shared" ref="D52" si="0">D54+D53</f>
        <v>2100000</v>
      </c>
    </row>
    <row r="53" spans="2:7" x14ac:dyDescent="0.2">
      <c r="B53" s="43" t="s">
        <v>80</v>
      </c>
      <c r="C53" s="44" t="s">
        <v>81</v>
      </c>
      <c r="D53" s="28">
        <v>2000000</v>
      </c>
    </row>
    <row r="54" spans="2:7" x14ac:dyDescent="0.2">
      <c r="B54" s="47" t="s">
        <v>82</v>
      </c>
      <c r="C54" s="48" t="s">
        <v>83</v>
      </c>
      <c r="D54" s="49">
        <v>100000</v>
      </c>
    </row>
    <row r="55" spans="2:7" x14ac:dyDescent="0.2">
      <c r="B55" s="33" t="s">
        <v>84</v>
      </c>
      <c r="C55" s="24" t="s">
        <v>85</v>
      </c>
      <c r="D55" s="24">
        <f>+D56+D57+D58</f>
        <v>6500000</v>
      </c>
    </row>
    <row r="56" spans="2:7" ht="16.5" customHeight="1" x14ac:dyDescent="0.2">
      <c r="B56" s="43" t="s">
        <v>86</v>
      </c>
      <c r="C56" s="50" t="s">
        <v>87</v>
      </c>
      <c r="D56" s="28">
        <v>500000</v>
      </c>
    </row>
    <row r="57" spans="2:7" ht="16.5" customHeight="1" x14ac:dyDescent="0.2">
      <c r="B57" s="43" t="s">
        <v>88</v>
      </c>
      <c r="C57" s="44" t="s">
        <v>89</v>
      </c>
      <c r="D57" s="28">
        <v>300000</v>
      </c>
    </row>
    <row r="58" spans="2:7" s="11" customFormat="1" x14ac:dyDescent="0.2">
      <c r="B58" s="31" t="s">
        <v>90</v>
      </c>
      <c r="C58" s="42" t="s">
        <v>91</v>
      </c>
      <c r="D58" s="28">
        <v>5700000</v>
      </c>
      <c r="E58" s="25"/>
      <c r="F58" s="15"/>
      <c r="G58" s="15"/>
    </row>
    <row r="59" spans="2:7" s="40" customFormat="1" ht="17.25" customHeight="1" x14ac:dyDescent="0.2">
      <c r="B59" s="33" t="s">
        <v>92</v>
      </c>
      <c r="C59" s="24" t="s">
        <v>93</v>
      </c>
      <c r="D59" s="41">
        <f>+D60+D61</f>
        <v>21900000</v>
      </c>
      <c r="E59" s="38"/>
      <c r="F59" s="39"/>
      <c r="G59" s="39"/>
    </row>
    <row r="60" spans="2:7" x14ac:dyDescent="0.2">
      <c r="B60" s="43" t="s">
        <v>94</v>
      </c>
      <c r="C60" s="44" t="s">
        <v>95</v>
      </c>
      <c r="D60" s="35">
        <v>1900000</v>
      </c>
    </row>
    <row r="61" spans="2:7" ht="15" customHeight="1" x14ac:dyDescent="0.2">
      <c r="B61" s="43" t="s">
        <v>96</v>
      </c>
      <c r="C61" s="44" t="s">
        <v>97</v>
      </c>
      <c r="D61" s="28">
        <v>20000000</v>
      </c>
    </row>
    <row r="62" spans="2:7" ht="41.25" customHeight="1" x14ac:dyDescent="0.2">
      <c r="B62" s="33" t="s">
        <v>98</v>
      </c>
      <c r="C62" s="34" t="s">
        <v>99</v>
      </c>
      <c r="D62" s="24">
        <f>+D63+D64</f>
        <v>6800000</v>
      </c>
    </row>
    <row r="63" spans="2:7" ht="16.5" customHeight="1" x14ac:dyDescent="0.2">
      <c r="B63" s="31" t="s">
        <v>100</v>
      </c>
      <c r="C63" s="28" t="s">
        <v>101</v>
      </c>
      <c r="D63" s="28">
        <v>3800000</v>
      </c>
    </row>
    <row r="64" spans="2:7" ht="27" customHeight="1" x14ac:dyDescent="0.2">
      <c r="B64" s="43" t="s">
        <v>102</v>
      </c>
      <c r="C64" s="50" t="s">
        <v>103</v>
      </c>
      <c r="D64" s="42">
        <v>3000000</v>
      </c>
    </row>
    <row r="65" spans="1:7" ht="26.25" customHeight="1" x14ac:dyDescent="0.2">
      <c r="B65" s="33" t="s">
        <v>104</v>
      </c>
      <c r="C65" s="34" t="s">
        <v>105</v>
      </c>
      <c r="D65" s="24">
        <f>SUM(D66:D73)</f>
        <v>9850000</v>
      </c>
    </row>
    <row r="66" spans="1:7" x14ac:dyDescent="0.2">
      <c r="B66" s="43" t="s">
        <v>106</v>
      </c>
      <c r="C66" s="44" t="s">
        <v>107</v>
      </c>
      <c r="D66" s="28">
        <v>2150000</v>
      </c>
    </row>
    <row r="67" spans="1:7" x14ac:dyDescent="0.2">
      <c r="B67" s="43" t="s">
        <v>108</v>
      </c>
      <c r="C67" s="50" t="s">
        <v>109</v>
      </c>
      <c r="D67" s="28">
        <v>200000</v>
      </c>
    </row>
    <row r="68" spans="1:7" x14ac:dyDescent="0.2">
      <c r="B68" s="43" t="s">
        <v>110</v>
      </c>
      <c r="C68" s="50" t="s">
        <v>111</v>
      </c>
      <c r="D68" s="28">
        <v>2500000</v>
      </c>
    </row>
    <row r="69" spans="1:7" s="2" customFormat="1" x14ac:dyDescent="0.2">
      <c r="A69" s="1"/>
      <c r="B69" s="43" t="s">
        <v>112</v>
      </c>
      <c r="C69" s="44" t="s">
        <v>113</v>
      </c>
      <c r="D69" s="28">
        <v>500000</v>
      </c>
      <c r="E69" s="3"/>
      <c r="F69" s="3"/>
      <c r="G69" s="3"/>
    </row>
    <row r="70" spans="1:7" s="2" customFormat="1" x14ac:dyDescent="0.2">
      <c r="A70" s="1"/>
      <c r="B70" s="43" t="s">
        <v>114</v>
      </c>
      <c r="C70" s="44" t="s">
        <v>115</v>
      </c>
      <c r="D70" s="28">
        <v>1000000</v>
      </c>
      <c r="E70" s="3"/>
      <c r="F70" s="3"/>
      <c r="G70" s="3"/>
    </row>
    <row r="71" spans="1:7" s="2" customFormat="1" x14ac:dyDescent="0.2">
      <c r="A71" s="1"/>
      <c r="B71" s="43" t="s">
        <v>116</v>
      </c>
      <c r="C71" s="51" t="s">
        <v>117</v>
      </c>
      <c r="D71" s="28">
        <v>400000</v>
      </c>
      <c r="E71" s="3"/>
      <c r="F71" s="3"/>
      <c r="G71" s="3"/>
    </row>
    <row r="72" spans="1:7" s="2" customFormat="1" x14ac:dyDescent="0.2">
      <c r="A72" s="1"/>
      <c r="B72" s="43" t="s">
        <v>118</v>
      </c>
      <c r="C72" s="44" t="s">
        <v>119</v>
      </c>
      <c r="D72" s="28">
        <v>1100000</v>
      </c>
      <c r="E72" s="3"/>
      <c r="F72" s="3"/>
      <c r="G72" s="3"/>
    </row>
    <row r="73" spans="1:7" s="2" customFormat="1" x14ac:dyDescent="0.2">
      <c r="A73" s="1"/>
      <c r="B73" s="43" t="s">
        <v>120</v>
      </c>
      <c r="C73" s="44" t="s">
        <v>121</v>
      </c>
      <c r="D73" s="28">
        <v>2000000</v>
      </c>
      <c r="E73" s="3"/>
      <c r="F73" s="3"/>
      <c r="G73" s="3"/>
    </row>
    <row r="74" spans="1:7" s="2" customFormat="1" x14ac:dyDescent="0.2">
      <c r="A74" s="1"/>
      <c r="B74" s="33" t="s">
        <v>122</v>
      </c>
      <c r="C74" s="24" t="s">
        <v>123</v>
      </c>
      <c r="D74" s="24">
        <f>+D75</f>
        <v>1500000</v>
      </c>
      <c r="E74" s="3"/>
      <c r="F74" s="3"/>
      <c r="G74" s="3"/>
    </row>
    <row r="75" spans="1:7" s="2" customFormat="1" ht="15.75" customHeight="1" x14ac:dyDescent="0.2">
      <c r="A75" s="1"/>
      <c r="B75" s="43" t="s">
        <v>124</v>
      </c>
      <c r="C75" s="44" t="s">
        <v>125</v>
      </c>
      <c r="D75" s="28">
        <v>1500000</v>
      </c>
      <c r="E75" s="3"/>
      <c r="F75" s="3"/>
      <c r="G75" s="3"/>
    </row>
    <row r="76" spans="1:7" s="2" customFormat="1" x14ac:dyDescent="0.2">
      <c r="A76" s="1"/>
      <c r="B76" s="36">
        <v>2.2999999999999998</v>
      </c>
      <c r="C76" s="37" t="s">
        <v>126</v>
      </c>
      <c r="D76" s="37">
        <f>+D77+D82+D87+D93+D95+D100+D104+D109</f>
        <v>21533920</v>
      </c>
      <c r="E76" s="3"/>
      <c r="F76" s="3"/>
      <c r="G76" s="3"/>
    </row>
    <row r="77" spans="1:7" s="2" customFormat="1" ht="16.5" customHeight="1" x14ac:dyDescent="0.2">
      <c r="A77" s="1"/>
      <c r="B77" s="33" t="s">
        <v>127</v>
      </c>
      <c r="C77" s="34" t="s">
        <v>128</v>
      </c>
      <c r="D77" s="24">
        <f>+D78+D79+D80+D81</f>
        <v>4810000</v>
      </c>
      <c r="E77" s="3"/>
      <c r="F77" s="3"/>
      <c r="G77" s="3"/>
    </row>
    <row r="78" spans="1:7" s="2" customFormat="1" x14ac:dyDescent="0.2">
      <c r="A78" s="1"/>
      <c r="B78" s="31" t="s">
        <v>129</v>
      </c>
      <c r="C78" s="28" t="s">
        <v>130</v>
      </c>
      <c r="D78" s="28">
        <v>4500000</v>
      </c>
      <c r="E78" s="3"/>
      <c r="F78" s="3"/>
      <c r="G78" s="3"/>
    </row>
    <row r="79" spans="1:7" s="2" customFormat="1" x14ac:dyDescent="0.2">
      <c r="A79" s="1"/>
      <c r="B79" s="43" t="s">
        <v>131</v>
      </c>
      <c r="C79" s="44" t="s">
        <v>132</v>
      </c>
      <c r="D79" s="28">
        <v>50000</v>
      </c>
      <c r="E79" s="3"/>
      <c r="F79" s="3"/>
      <c r="G79" s="3"/>
    </row>
    <row r="80" spans="1:7" s="2" customFormat="1" x14ac:dyDescent="0.2">
      <c r="A80" s="1"/>
      <c r="B80" s="43" t="s">
        <v>133</v>
      </c>
      <c r="C80" s="44" t="s">
        <v>134</v>
      </c>
      <c r="D80" s="28">
        <v>210000</v>
      </c>
      <c r="E80" s="3"/>
      <c r="F80" s="3"/>
      <c r="G80" s="3"/>
    </row>
    <row r="81" spans="1:7" s="2" customFormat="1" x14ac:dyDescent="0.2">
      <c r="A81" s="1"/>
      <c r="B81" s="43" t="s">
        <v>135</v>
      </c>
      <c r="C81" s="44" t="s">
        <v>136</v>
      </c>
      <c r="D81" s="28">
        <v>50000</v>
      </c>
      <c r="E81" s="3"/>
      <c r="F81" s="3"/>
      <c r="G81" s="3"/>
    </row>
    <row r="82" spans="1:7" s="2" customFormat="1" x14ac:dyDescent="0.2">
      <c r="A82" s="1"/>
      <c r="B82" s="33" t="s">
        <v>137</v>
      </c>
      <c r="C82" s="24" t="s">
        <v>138</v>
      </c>
      <c r="D82" s="24">
        <f>+D83+D84+D85+D86</f>
        <v>350000</v>
      </c>
      <c r="E82" s="3"/>
      <c r="F82" s="3"/>
      <c r="G82" s="3"/>
    </row>
    <row r="83" spans="1:7" s="2" customFormat="1" x14ac:dyDescent="0.2">
      <c r="A83" s="1"/>
      <c r="B83" s="43" t="s">
        <v>139</v>
      </c>
      <c r="C83" s="28" t="s">
        <v>140</v>
      </c>
      <c r="D83" s="28">
        <v>50000</v>
      </c>
      <c r="E83" s="3"/>
      <c r="F83" s="3"/>
      <c r="G83" s="3"/>
    </row>
    <row r="84" spans="1:7" s="2" customFormat="1" x14ac:dyDescent="0.2">
      <c r="A84" s="1"/>
      <c r="B84" s="43" t="s">
        <v>141</v>
      </c>
      <c r="C84" s="28" t="s">
        <v>142</v>
      </c>
      <c r="D84" s="28">
        <v>50000</v>
      </c>
      <c r="E84" s="3"/>
      <c r="F84" s="3"/>
      <c r="G84" s="3"/>
    </row>
    <row r="85" spans="1:7" s="2" customFormat="1" x14ac:dyDescent="0.2">
      <c r="A85" s="1"/>
      <c r="B85" s="43" t="s">
        <v>143</v>
      </c>
      <c r="C85" s="28" t="s">
        <v>144</v>
      </c>
      <c r="D85" s="28">
        <v>200000</v>
      </c>
      <c r="E85" s="3"/>
      <c r="F85" s="3"/>
      <c r="G85" s="3"/>
    </row>
    <row r="86" spans="1:7" s="2" customFormat="1" x14ac:dyDescent="0.2">
      <c r="A86" s="1"/>
      <c r="B86" s="43" t="s">
        <v>145</v>
      </c>
      <c r="C86" s="28" t="s">
        <v>146</v>
      </c>
      <c r="D86" s="28">
        <v>50000</v>
      </c>
      <c r="E86" s="3"/>
      <c r="F86" s="3"/>
      <c r="G86" s="3"/>
    </row>
    <row r="87" spans="1:7" s="2" customFormat="1" ht="17.25" customHeight="1" x14ac:dyDescent="0.2">
      <c r="A87" s="1"/>
      <c r="B87" s="33" t="s">
        <v>147</v>
      </c>
      <c r="C87" s="34" t="s">
        <v>148</v>
      </c>
      <c r="D87" s="24">
        <f>+D88+D89+D90+D91+D92</f>
        <v>1540000</v>
      </c>
      <c r="E87" s="3"/>
      <c r="F87" s="3"/>
      <c r="G87" s="3"/>
    </row>
    <row r="88" spans="1:7" s="2" customFormat="1" x14ac:dyDescent="0.2">
      <c r="A88" s="1"/>
      <c r="B88" s="43" t="s">
        <v>149</v>
      </c>
      <c r="C88" s="28" t="s">
        <v>150</v>
      </c>
      <c r="D88" s="28">
        <v>500000</v>
      </c>
      <c r="E88" s="3"/>
      <c r="F88" s="3"/>
      <c r="G88" s="3"/>
    </row>
    <row r="89" spans="1:7" s="2" customFormat="1" x14ac:dyDescent="0.2">
      <c r="A89" s="1"/>
      <c r="B89" s="43" t="s">
        <v>151</v>
      </c>
      <c r="C89" s="28" t="s">
        <v>152</v>
      </c>
      <c r="D89" s="28">
        <v>500000</v>
      </c>
      <c r="E89" s="3"/>
      <c r="F89" s="3"/>
      <c r="G89" s="3"/>
    </row>
    <row r="90" spans="1:7" s="2" customFormat="1" x14ac:dyDescent="0.2">
      <c r="A90" s="1"/>
      <c r="B90" s="43" t="s">
        <v>153</v>
      </c>
      <c r="C90" s="28" t="s">
        <v>154</v>
      </c>
      <c r="D90" s="28">
        <v>400000</v>
      </c>
      <c r="E90" s="3"/>
      <c r="F90" s="3"/>
      <c r="G90" s="3"/>
    </row>
    <row r="91" spans="1:7" s="2" customFormat="1" x14ac:dyDescent="0.2">
      <c r="A91" s="1"/>
      <c r="B91" s="43" t="s">
        <v>155</v>
      </c>
      <c r="C91" s="28" t="s">
        <v>156</v>
      </c>
      <c r="D91" s="28">
        <v>100000</v>
      </c>
      <c r="E91" s="3"/>
      <c r="F91" s="3"/>
      <c r="G91" s="3"/>
    </row>
    <row r="92" spans="1:7" s="2" customFormat="1" x14ac:dyDescent="0.2">
      <c r="A92" s="1"/>
      <c r="B92" s="43" t="s">
        <v>157</v>
      </c>
      <c r="C92" s="28" t="s">
        <v>158</v>
      </c>
      <c r="D92" s="28">
        <v>40000</v>
      </c>
      <c r="E92" s="3"/>
      <c r="F92" s="3"/>
      <c r="G92" s="3"/>
    </row>
    <row r="93" spans="1:7" s="2" customFormat="1" x14ac:dyDescent="0.2">
      <c r="A93" s="1"/>
      <c r="B93" s="33" t="s">
        <v>159</v>
      </c>
      <c r="C93" s="24" t="s">
        <v>160</v>
      </c>
      <c r="D93" s="24">
        <f t="shared" ref="D93" si="1">+D94</f>
        <v>100000</v>
      </c>
      <c r="E93" s="3"/>
      <c r="F93" s="3"/>
      <c r="G93" s="3"/>
    </row>
    <row r="94" spans="1:7" s="2" customFormat="1" x14ac:dyDescent="0.2">
      <c r="A94" s="1"/>
      <c r="B94" s="43" t="s">
        <v>161</v>
      </c>
      <c r="C94" s="44" t="s">
        <v>162</v>
      </c>
      <c r="D94" s="28">
        <v>100000</v>
      </c>
      <c r="E94" s="3"/>
      <c r="F94" s="3"/>
      <c r="G94" s="3"/>
    </row>
    <row r="95" spans="1:7" s="2" customFormat="1" x14ac:dyDescent="0.2">
      <c r="A95" s="1"/>
      <c r="B95" s="33" t="s">
        <v>163</v>
      </c>
      <c r="C95" s="34" t="s">
        <v>164</v>
      </c>
      <c r="D95" s="24">
        <f>+D96+D97+D98+D99</f>
        <v>410000</v>
      </c>
      <c r="E95" s="3"/>
      <c r="F95" s="3"/>
      <c r="G95" s="3"/>
    </row>
    <row r="96" spans="1:7" s="2" customFormat="1" x14ac:dyDescent="0.2">
      <c r="A96" s="1"/>
      <c r="B96" s="43" t="s">
        <v>165</v>
      </c>
      <c r="C96" s="44" t="s">
        <v>166</v>
      </c>
      <c r="D96" s="28">
        <v>10000</v>
      </c>
      <c r="E96" s="3"/>
      <c r="F96" s="3"/>
      <c r="G96" s="3"/>
    </row>
    <row r="97" spans="1:7" s="2" customFormat="1" x14ac:dyDescent="0.2">
      <c r="A97" s="1"/>
      <c r="B97" s="43" t="s">
        <v>167</v>
      </c>
      <c r="C97" s="44" t="s">
        <v>168</v>
      </c>
      <c r="D97" s="28">
        <v>200000</v>
      </c>
      <c r="E97" s="3"/>
      <c r="F97" s="3"/>
      <c r="G97" s="3"/>
    </row>
    <row r="98" spans="1:7" s="2" customFormat="1" x14ac:dyDescent="0.2">
      <c r="A98" s="1"/>
      <c r="B98" s="43" t="s">
        <v>169</v>
      </c>
      <c r="C98" s="44" t="s">
        <v>170</v>
      </c>
      <c r="D98" s="28">
        <v>50000</v>
      </c>
      <c r="E98" s="3"/>
      <c r="F98" s="3"/>
      <c r="G98" s="3"/>
    </row>
    <row r="99" spans="1:7" s="2" customFormat="1" x14ac:dyDescent="0.2">
      <c r="A99" s="1"/>
      <c r="B99" s="43" t="s">
        <v>171</v>
      </c>
      <c r="C99" s="44" t="s">
        <v>172</v>
      </c>
      <c r="D99" s="28">
        <v>150000</v>
      </c>
      <c r="E99" s="3"/>
      <c r="F99" s="3"/>
      <c r="G99" s="3"/>
    </row>
    <row r="100" spans="1:7" s="2" customFormat="1" x14ac:dyDescent="0.2">
      <c r="A100" s="1"/>
      <c r="B100" s="33" t="s">
        <v>173</v>
      </c>
      <c r="C100" s="34" t="s">
        <v>174</v>
      </c>
      <c r="D100" s="24">
        <f>+D101+D102+D103</f>
        <v>208920</v>
      </c>
      <c r="E100" s="3"/>
      <c r="F100" s="3"/>
      <c r="G100" s="3"/>
    </row>
    <row r="101" spans="1:7" s="2" customFormat="1" x14ac:dyDescent="0.2">
      <c r="A101" s="1"/>
      <c r="B101" s="43" t="s">
        <v>175</v>
      </c>
      <c r="C101" s="44" t="s">
        <v>176</v>
      </c>
      <c r="D101" s="52">
        <v>109640</v>
      </c>
      <c r="E101" s="3"/>
      <c r="F101" s="3"/>
      <c r="G101" s="3"/>
    </row>
    <row r="102" spans="1:7" s="2" customFormat="1" x14ac:dyDescent="0.2">
      <c r="A102" s="1"/>
      <c r="B102" s="31" t="s">
        <v>177</v>
      </c>
      <c r="C102" s="28" t="s">
        <v>178</v>
      </c>
      <c r="D102" s="32">
        <v>24640</v>
      </c>
      <c r="E102" s="3"/>
      <c r="F102" s="3"/>
      <c r="G102" s="3"/>
    </row>
    <row r="103" spans="1:7" s="2" customFormat="1" x14ac:dyDescent="0.2">
      <c r="A103" s="1"/>
      <c r="B103" s="43" t="s">
        <v>179</v>
      </c>
      <c r="C103" s="44" t="s">
        <v>180</v>
      </c>
      <c r="D103" s="52">
        <v>74640</v>
      </c>
      <c r="E103" s="3"/>
      <c r="F103" s="3"/>
      <c r="G103" s="3"/>
    </row>
    <row r="104" spans="1:7" s="2" customFormat="1" ht="25.5" x14ac:dyDescent="0.2">
      <c r="A104" s="1"/>
      <c r="B104" s="33" t="s">
        <v>181</v>
      </c>
      <c r="C104" s="34" t="s">
        <v>182</v>
      </c>
      <c r="D104" s="24">
        <f>+D105+D106+D107+D108</f>
        <v>10690000</v>
      </c>
      <c r="E104" s="3"/>
      <c r="F104" s="3"/>
      <c r="G104" s="3"/>
    </row>
    <row r="105" spans="1:7" s="2" customFormat="1" x14ac:dyDescent="0.2">
      <c r="A105" s="1"/>
      <c r="B105" s="43" t="s">
        <v>183</v>
      </c>
      <c r="C105" s="44" t="s">
        <v>184</v>
      </c>
      <c r="D105" s="52">
        <v>5100000</v>
      </c>
      <c r="E105" s="3"/>
      <c r="F105" s="3"/>
      <c r="G105" s="3"/>
    </row>
    <row r="106" spans="1:7" s="2" customFormat="1" x14ac:dyDescent="0.2">
      <c r="A106" s="1"/>
      <c r="B106" s="43" t="s">
        <v>185</v>
      </c>
      <c r="C106" s="44" t="s">
        <v>186</v>
      </c>
      <c r="D106" s="52">
        <v>4090000</v>
      </c>
      <c r="E106" s="3"/>
      <c r="F106" s="3"/>
      <c r="G106" s="3"/>
    </row>
    <row r="107" spans="1:7" s="2" customFormat="1" x14ac:dyDescent="0.2">
      <c r="A107" s="1"/>
      <c r="B107" s="43" t="s">
        <v>187</v>
      </c>
      <c r="C107" s="44" t="s">
        <v>188</v>
      </c>
      <c r="D107" s="53">
        <v>1300000</v>
      </c>
      <c r="E107" s="3"/>
      <c r="F107" s="3"/>
      <c r="G107" s="3"/>
    </row>
    <row r="108" spans="1:7" s="2" customFormat="1" x14ac:dyDescent="0.2">
      <c r="A108" s="1"/>
      <c r="B108" s="43" t="s">
        <v>189</v>
      </c>
      <c r="C108" s="50" t="s">
        <v>190</v>
      </c>
      <c r="D108" s="52">
        <v>200000</v>
      </c>
      <c r="E108" s="3"/>
      <c r="F108" s="3"/>
      <c r="G108" s="3"/>
    </row>
    <row r="109" spans="1:7" s="2" customFormat="1" x14ac:dyDescent="0.2">
      <c r="A109" s="1"/>
      <c r="B109" s="33" t="s">
        <v>191</v>
      </c>
      <c r="C109" s="34" t="s">
        <v>192</v>
      </c>
      <c r="D109" s="24">
        <f>+D110+D111+D112+D113+D114+D115</f>
        <v>3425000</v>
      </c>
      <c r="E109" s="3"/>
      <c r="F109" s="3"/>
      <c r="G109" s="3"/>
    </row>
    <row r="110" spans="1:7" s="2" customFormat="1" x14ac:dyDescent="0.2">
      <c r="A110" s="1"/>
      <c r="B110" s="43" t="s">
        <v>193</v>
      </c>
      <c r="C110" s="50" t="s">
        <v>194</v>
      </c>
      <c r="D110" s="44">
        <v>300000</v>
      </c>
      <c r="E110" s="3"/>
      <c r="F110" s="3"/>
      <c r="G110" s="3"/>
    </row>
    <row r="111" spans="1:7" s="2" customFormat="1" ht="23.25" customHeight="1" x14ac:dyDescent="0.2">
      <c r="A111" s="1"/>
      <c r="B111" s="43" t="s">
        <v>195</v>
      </c>
      <c r="C111" s="50" t="s">
        <v>196</v>
      </c>
      <c r="D111" s="44">
        <v>2300000</v>
      </c>
      <c r="E111" s="3"/>
      <c r="F111" s="3"/>
      <c r="G111" s="3"/>
    </row>
    <row r="112" spans="1:7" s="2" customFormat="1" ht="17.25" customHeight="1" x14ac:dyDescent="0.2">
      <c r="A112" s="1"/>
      <c r="B112" s="43" t="s">
        <v>197</v>
      </c>
      <c r="C112" s="44" t="s">
        <v>198</v>
      </c>
      <c r="D112" s="44">
        <v>500000</v>
      </c>
      <c r="E112" s="3"/>
      <c r="F112" s="3"/>
      <c r="G112" s="3"/>
    </row>
    <row r="113" spans="1:7" s="2" customFormat="1" ht="25.5" customHeight="1" x14ac:dyDescent="0.2">
      <c r="A113" s="1"/>
      <c r="B113" s="31" t="s">
        <v>199</v>
      </c>
      <c r="C113" s="42" t="s">
        <v>200</v>
      </c>
      <c r="D113" s="28">
        <v>75000</v>
      </c>
      <c r="E113" s="3"/>
      <c r="F113" s="3"/>
      <c r="G113" s="3"/>
    </row>
    <row r="114" spans="1:7" s="2" customFormat="1" ht="16.5" customHeight="1" x14ac:dyDescent="0.2">
      <c r="A114" s="1"/>
      <c r="B114" s="43" t="s">
        <v>201</v>
      </c>
      <c r="C114" s="50" t="s">
        <v>202</v>
      </c>
      <c r="D114" s="44">
        <v>150000</v>
      </c>
      <c r="E114" s="3"/>
      <c r="F114" s="3"/>
      <c r="G114" s="3"/>
    </row>
    <row r="115" spans="1:7" s="2" customFormat="1" ht="18" customHeight="1" x14ac:dyDescent="0.2">
      <c r="A115" s="1"/>
      <c r="B115" s="43" t="s">
        <v>203</v>
      </c>
      <c r="C115" s="50" t="s">
        <v>204</v>
      </c>
      <c r="D115" s="44">
        <v>100000</v>
      </c>
      <c r="E115" s="3"/>
      <c r="F115" s="3"/>
      <c r="G115" s="3"/>
    </row>
    <row r="116" spans="1:7" s="2" customFormat="1" ht="13.5" customHeight="1" x14ac:dyDescent="0.2">
      <c r="A116" s="1"/>
      <c r="B116" s="36">
        <v>2.4</v>
      </c>
      <c r="C116" s="54" t="s">
        <v>205</v>
      </c>
      <c r="D116" s="37">
        <f t="shared" ref="D116" si="2">+D117+D119</f>
        <v>1754980</v>
      </c>
      <c r="E116" s="3"/>
      <c r="F116" s="3"/>
      <c r="G116" s="3"/>
    </row>
    <row r="117" spans="1:7" s="2" customFormat="1" x14ac:dyDescent="0.2">
      <c r="A117" s="1"/>
      <c r="B117" s="33" t="s">
        <v>206</v>
      </c>
      <c r="C117" s="34" t="s">
        <v>207</v>
      </c>
      <c r="D117" s="55">
        <f t="shared" ref="D117" si="3">+D118</f>
        <v>504980</v>
      </c>
      <c r="E117" s="3"/>
      <c r="F117" s="3"/>
      <c r="G117" s="3"/>
    </row>
    <row r="118" spans="1:7" s="2" customFormat="1" ht="16.5" customHeight="1" x14ac:dyDescent="0.2">
      <c r="A118" s="1"/>
      <c r="B118" s="43" t="s">
        <v>208</v>
      </c>
      <c r="C118" s="50" t="s">
        <v>209</v>
      </c>
      <c r="D118" s="44">
        <v>504980</v>
      </c>
      <c r="E118" s="3"/>
      <c r="F118" s="3"/>
      <c r="G118" s="3"/>
    </row>
    <row r="119" spans="1:7" s="2" customFormat="1" x14ac:dyDescent="0.2">
      <c r="A119" s="1"/>
      <c r="B119" s="33" t="s">
        <v>210</v>
      </c>
      <c r="C119" s="34" t="s">
        <v>211</v>
      </c>
      <c r="D119" s="24">
        <f t="shared" ref="D119" si="4">+D120</f>
        <v>1250000</v>
      </c>
      <c r="E119" s="3"/>
      <c r="F119" s="3"/>
      <c r="G119" s="3"/>
    </row>
    <row r="120" spans="1:7" s="2" customFormat="1" ht="27" customHeight="1" x14ac:dyDescent="0.2">
      <c r="A120" s="1"/>
      <c r="B120" s="43" t="s">
        <v>212</v>
      </c>
      <c r="C120" s="50" t="s">
        <v>213</v>
      </c>
      <c r="D120" s="44">
        <v>1250000</v>
      </c>
      <c r="E120" s="3"/>
      <c r="F120" s="3"/>
      <c r="G120" s="3"/>
    </row>
    <row r="121" spans="1:7" s="2" customFormat="1" ht="14.25" customHeight="1" x14ac:dyDescent="0.2">
      <c r="A121" s="1"/>
      <c r="B121" s="36">
        <v>2.6</v>
      </c>
      <c r="C121" s="54" t="s">
        <v>214</v>
      </c>
      <c r="D121" s="37">
        <f t="shared" ref="D121" si="5">+D122+D127+D130+D133+D138</f>
        <v>32426100</v>
      </c>
      <c r="E121" s="3"/>
      <c r="F121" s="3"/>
      <c r="G121" s="3"/>
    </row>
    <row r="122" spans="1:7" s="2" customFormat="1" ht="20.25" customHeight="1" x14ac:dyDescent="0.2">
      <c r="A122" s="1"/>
      <c r="B122" s="33" t="s">
        <v>215</v>
      </c>
      <c r="C122" s="34" t="s">
        <v>216</v>
      </c>
      <c r="D122" s="24">
        <f t="shared" ref="D122" si="6">+D123+D124+D125+D126</f>
        <v>22326100</v>
      </c>
      <c r="E122" s="3"/>
      <c r="F122" s="3"/>
      <c r="G122" s="3"/>
    </row>
    <row r="123" spans="1:7" s="2" customFormat="1" ht="18.75" customHeight="1" x14ac:dyDescent="0.2">
      <c r="A123" s="1"/>
      <c r="B123" s="31" t="s">
        <v>217</v>
      </c>
      <c r="C123" s="42" t="s">
        <v>218</v>
      </c>
      <c r="D123" s="96">
        <v>4300000</v>
      </c>
      <c r="E123" s="3"/>
      <c r="F123" s="3"/>
      <c r="G123" s="3"/>
    </row>
    <row r="124" spans="1:7" s="2" customFormat="1" ht="30" customHeight="1" x14ac:dyDescent="0.2">
      <c r="A124" s="1"/>
      <c r="B124" s="31" t="s">
        <v>219</v>
      </c>
      <c r="C124" s="42" t="s">
        <v>220</v>
      </c>
      <c r="D124" s="97">
        <v>6600000</v>
      </c>
      <c r="E124" s="3"/>
      <c r="F124" s="3"/>
      <c r="G124" s="3"/>
    </row>
    <row r="125" spans="1:7" s="2" customFormat="1" ht="16.5" customHeight="1" x14ac:dyDescent="0.2">
      <c r="A125" s="1"/>
      <c r="B125" s="43" t="s">
        <v>221</v>
      </c>
      <c r="C125" s="50" t="s">
        <v>222</v>
      </c>
      <c r="D125" s="56">
        <v>226100</v>
      </c>
      <c r="E125" s="3"/>
      <c r="F125" s="3"/>
      <c r="G125" s="3"/>
    </row>
    <row r="126" spans="1:7" s="2" customFormat="1" ht="24" customHeight="1" x14ac:dyDescent="0.2">
      <c r="A126" s="1"/>
      <c r="B126" s="31" t="s">
        <v>223</v>
      </c>
      <c r="C126" s="42" t="s">
        <v>224</v>
      </c>
      <c r="D126" s="96">
        <v>11200000</v>
      </c>
      <c r="E126" s="3"/>
      <c r="F126" s="3"/>
      <c r="G126" s="3"/>
    </row>
    <row r="127" spans="1:7" s="2" customFormat="1" ht="25.5" x14ac:dyDescent="0.2">
      <c r="A127" s="1"/>
      <c r="B127" s="33" t="s">
        <v>225</v>
      </c>
      <c r="C127" s="34" t="s">
        <v>226</v>
      </c>
      <c r="D127" s="24">
        <f>+D128+D129</f>
        <v>200000</v>
      </c>
      <c r="E127" s="3"/>
      <c r="F127" s="3"/>
      <c r="G127" s="3"/>
    </row>
    <row r="128" spans="1:7" s="2" customFormat="1" ht="15.75" customHeight="1" x14ac:dyDescent="0.2">
      <c r="A128" s="1"/>
      <c r="B128" s="31" t="s">
        <v>227</v>
      </c>
      <c r="C128" s="42" t="s">
        <v>228</v>
      </c>
      <c r="D128" s="28">
        <v>100000</v>
      </c>
      <c r="E128" s="3"/>
      <c r="F128" s="3"/>
      <c r="G128" s="3"/>
    </row>
    <row r="129" spans="1:7" ht="15" customHeight="1" x14ac:dyDescent="0.2">
      <c r="B129" s="31" t="s">
        <v>229</v>
      </c>
      <c r="C129" s="42" t="s">
        <v>230</v>
      </c>
      <c r="D129" s="44">
        <v>100000</v>
      </c>
    </row>
    <row r="130" spans="1:7" ht="25.5" x14ac:dyDescent="0.2">
      <c r="B130" s="33" t="s">
        <v>231</v>
      </c>
      <c r="C130" s="34" t="s">
        <v>232</v>
      </c>
      <c r="D130" s="24">
        <f>+D131+D132</f>
        <v>8100000</v>
      </c>
    </row>
    <row r="131" spans="1:7" ht="18.75" customHeight="1" x14ac:dyDescent="0.2">
      <c r="B131" s="31" t="s">
        <v>233</v>
      </c>
      <c r="C131" s="42" t="s">
        <v>234</v>
      </c>
      <c r="D131" s="44">
        <v>8000000</v>
      </c>
    </row>
    <row r="132" spans="1:7" ht="18" customHeight="1" x14ac:dyDescent="0.2">
      <c r="B132" s="43" t="s">
        <v>235</v>
      </c>
      <c r="C132" s="50" t="s">
        <v>236</v>
      </c>
      <c r="D132" s="44">
        <v>100000</v>
      </c>
    </row>
    <row r="133" spans="1:7" x14ac:dyDescent="0.2">
      <c r="B133" s="33" t="s">
        <v>237</v>
      </c>
      <c r="C133" s="34" t="s">
        <v>238</v>
      </c>
      <c r="D133" s="24">
        <f>+D134+D135</f>
        <v>800000</v>
      </c>
    </row>
    <row r="134" spans="1:7" x14ac:dyDescent="0.2">
      <c r="B134" s="43" t="s">
        <v>239</v>
      </c>
      <c r="C134" s="50" t="s">
        <v>240</v>
      </c>
      <c r="D134" s="44">
        <v>700000</v>
      </c>
    </row>
    <row r="135" spans="1:7" ht="25.5" customHeight="1" x14ac:dyDescent="0.2">
      <c r="B135" s="43" t="s">
        <v>241</v>
      </c>
      <c r="C135" s="50" t="s">
        <v>242</v>
      </c>
      <c r="D135" s="44">
        <v>100000</v>
      </c>
    </row>
    <row r="136" spans="1:7" x14ac:dyDescent="0.2">
      <c r="B136" s="57" t="s">
        <v>243</v>
      </c>
      <c r="C136" s="58" t="s">
        <v>244</v>
      </c>
      <c r="D136" s="59">
        <f>+D137</f>
        <v>0</v>
      </c>
    </row>
    <row r="137" spans="1:7" s="11" customFormat="1" ht="17.25" customHeight="1" x14ac:dyDescent="0.2">
      <c r="B137" s="31" t="s">
        <v>245</v>
      </c>
      <c r="C137" s="42" t="s">
        <v>246</v>
      </c>
      <c r="D137" s="28">
        <v>0</v>
      </c>
      <c r="E137" s="25"/>
      <c r="F137" s="15"/>
      <c r="G137" s="15"/>
    </row>
    <row r="138" spans="1:7" x14ac:dyDescent="0.2">
      <c r="B138" s="60" t="s">
        <v>247</v>
      </c>
      <c r="C138" s="61" t="s">
        <v>248</v>
      </c>
      <c r="D138" s="24">
        <f>+D139</f>
        <v>1000000</v>
      </c>
    </row>
    <row r="139" spans="1:7" x14ac:dyDescent="0.2">
      <c r="B139" s="31" t="s">
        <v>249</v>
      </c>
      <c r="C139" s="42" t="s">
        <v>250</v>
      </c>
      <c r="D139" s="28">
        <v>1000000</v>
      </c>
    </row>
    <row r="140" spans="1:7" x14ac:dyDescent="0.2">
      <c r="B140" s="62"/>
      <c r="C140" s="63" t="s">
        <v>251</v>
      </c>
      <c r="D140" s="64">
        <f>+D17+D36+D76+D116+D121</f>
        <v>602632629</v>
      </c>
    </row>
    <row r="141" spans="1:7" ht="14.25" customHeight="1" x14ac:dyDescent="0.2">
      <c r="B141" s="65"/>
      <c r="C141" s="66"/>
      <c r="D141" s="67"/>
    </row>
    <row r="142" spans="1:7" ht="37.5" customHeight="1" x14ac:dyDescent="0.2">
      <c r="B142" s="16" t="s">
        <v>252</v>
      </c>
      <c r="C142" s="68" t="s">
        <v>253</v>
      </c>
      <c r="D142" s="18">
        <f>+D143</f>
        <v>15385040</v>
      </c>
      <c r="E142" s="4"/>
    </row>
    <row r="143" spans="1:7" ht="25.5" x14ac:dyDescent="0.2">
      <c r="A143" s="11"/>
      <c r="B143" s="69" t="s">
        <v>254</v>
      </c>
      <c r="C143" s="70" t="s">
        <v>255</v>
      </c>
      <c r="D143" s="41">
        <f>+D145+D148</f>
        <v>15385040</v>
      </c>
      <c r="E143" s="4"/>
    </row>
    <row r="144" spans="1:7" s="11" customFormat="1" x14ac:dyDescent="0.2">
      <c r="B144" s="19">
        <v>2.1</v>
      </c>
      <c r="C144" s="20" t="s">
        <v>10</v>
      </c>
      <c r="D144" s="21">
        <f t="shared" ref="D144" si="7">+D145+D148</f>
        <v>15385040</v>
      </c>
      <c r="E144" s="15"/>
      <c r="F144" s="15"/>
      <c r="G144" s="15"/>
    </row>
    <row r="145" spans="2:7" s="11" customFormat="1" x14ac:dyDescent="0.2">
      <c r="B145" s="22" t="s">
        <v>11</v>
      </c>
      <c r="C145" s="23" t="s">
        <v>12</v>
      </c>
      <c r="D145" s="24">
        <f>+D146+D147</f>
        <v>13700000</v>
      </c>
      <c r="E145" s="15"/>
      <c r="F145" s="15"/>
      <c r="G145" s="15"/>
    </row>
    <row r="146" spans="2:7" s="11" customFormat="1" ht="17.25" customHeight="1" x14ac:dyDescent="0.2">
      <c r="B146" s="71" t="s">
        <v>13</v>
      </c>
      <c r="C146" s="72" t="s">
        <v>14</v>
      </c>
      <c r="D146" s="73">
        <v>12500000</v>
      </c>
      <c r="E146" s="15"/>
      <c r="F146" s="15"/>
      <c r="G146" s="15"/>
    </row>
    <row r="147" spans="2:7" s="11" customFormat="1" ht="15" customHeight="1" x14ac:dyDescent="0.2">
      <c r="B147" s="26" t="s">
        <v>19</v>
      </c>
      <c r="C147" s="29" t="s">
        <v>20</v>
      </c>
      <c r="D147" s="28">
        <v>1200000</v>
      </c>
      <c r="E147" s="15"/>
      <c r="F147" s="15"/>
      <c r="G147" s="15"/>
    </row>
    <row r="148" spans="2:7" x14ac:dyDescent="0.2">
      <c r="B148" s="33" t="s">
        <v>39</v>
      </c>
      <c r="C148" s="34" t="s">
        <v>40</v>
      </c>
      <c r="D148" s="24">
        <f>+D149+D150+D151</f>
        <v>1685040</v>
      </c>
      <c r="E148" s="4"/>
    </row>
    <row r="149" spans="2:7" x14ac:dyDescent="0.2">
      <c r="B149" s="31" t="s">
        <v>41</v>
      </c>
      <c r="C149" s="28" t="s">
        <v>42</v>
      </c>
      <c r="D149" s="35">
        <v>763810</v>
      </c>
      <c r="E149" s="4"/>
    </row>
    <row r="150" spans="2:7" x14ac:dyDescent="0.2">
      <c r="B150" s="31" t="s">
        <v>43</v>
      </c>
      <c r="C150" s="28" t="s">
        <v>44</v>
      </c>
      <c r="D150" s="28">
        <v>825389</v>
      </c>
      <c r="E150" s="4"/>
    </row>
    <row r="151" spans="2:7" x14ac:dyDescent="0.2">
      <c r="B151" s="31" t="s">
        <v>45</v>
      </c>
      <c r="C151" s="28" t="s">
        <v>46</v>
      </c>
      <c r="D151" s="28">
        <v>95841</v>
      </c>
      <c r="E151" s="4"/>
    </row>
    <row r="152" spans="2:7" x14ac:dyDescent="0.2">
      <c r="B152" s="62"/>
      <c r="C152" s="63" t="s">
        <v>256</v>
      </c>
      <c r="D152" s="64">
        <f>+D145+D148</f>
        <v>15385040</v>
      </c>
      <c r="E152" s="4"/>
    </row>
    <row r="153" spans="2:7" x14ac:dyDescent="0.2">
      <c r="B153" s="65"/>
      <c r="C153" s="66"/>
      <c r="D153" s="67"/>
      <c r="E153" s="4"/>
    </row>
    <row r="154" spans="2:7" ht="25.5" x14ac:dyDescent="0.2">
      <c r="B154" s="16" t="s">
        <v>257</v>
      </c>
      <c r="C154" s="68" t="s">
        <v>258</v>
      </c>
      <c r="D154" s="18">
        <f t="shared" ref="D154:D155" si="8">+D155</f>
        <v>79264000</v>
      </c>
      <c r="E154" s="4"/>
    </row>
    <row r="155" spans="2:7" x14ac:dyDescent="0.2">
      <c r="B155" s="69" t="s">
        <v>254</v>
      </c>
      <c r="C155" s="70" t="s">
        <v>259</v>
      </c>
      <c r="D155" s="41">
        <f t="shared" si="8"/>
        <v>79264000</v>
      </c>
      <c r="E155" s="4"/>
    </row>
    <row r="156" spans="2:7" x14ac:dyDescent="0.2">
      <c r="B156" s="19">
        <v>2.1</v>
      </c>
      <c r="C156" s="20" t="s">
        <v>10</v>
      </c>
      <c r="D156" s="21">
        <f>+D157+D160</f>
        <v>79264000</v>
      </c>
      <c r="E156" s="4"/>
    </row>
    <row r="157" spans="2:7" x14ac:dyDescent="0.2">
      <c r="B157" s="22" t="s">
        <v>11</v>
      </c>
      <c r="C157" s="23" t="s">
        <v>12</v>
      </c>
      <c r="D157" s="24">
        <f>+D158+D159</f>
        <v>70420000</v>
      </c>
      <c r="E157" s="4"/>
    </row>
    <row r="158" spans="2:7" x14ac:dyDescent="0.2">
      <c r="B158" s="71" t="s">
        <v>13</v>
      </c>
      <c r="C158" s="72" t="s">
        <v>14</v>
      </c>
      <c r="D158" s="73">
        <v>65000000</v>
      </c>
      <c r="E158" s="4"/>
    </row>
    <row r="159" spans="2:7" x14ac:dyDescent="0.2">
      <c r="B159" s="26" t="s">
        <v>19</v>
      </c>
      <c r="C159" s="29" t="s">
        <v>20</v>
      </c>
      <c r="D159" s="28">
        <v>5420000</v>
      </c>
      <c r="E159" s="4"/>
    </row>
    <row r="160" spans="2:7" x14ac:dyDescent="0.2">
      <c r="B160" s="33" t="s">
        <v>39</v>
      </c>
      <c r="C160" s="34" t="s">
        <v>40</v>
      </c>
      <c r="D160" s="24">
        <f>+D161+D162+D163</f>
        <v>8844000</v>
      </c>
      <c r="E160" s="4"/>
    </row>
    <row r="161" spans="1:7" s="2" customFormat="1" x14ac:dyDescent="0.2">
      <c r="A161" s="1"/>
      <c r="B161" s="31" t="s">
        <v>41</v>
      </c>
      <c r="C161" s="28" t="s">
        <v>42</v>
      </c>
      <c r="D161" s="35">
        <v>3996038</v>
      </c>
      <c r="E161" s="3"/>
      <c r="F161" s="3"/>
      <c r="G161" s="3"/>
    </row>
    <row r="162" spans="1:7" s="2" customFormat="1" x14ac:dyDescent="0.2">
      <c r="A162" s="1"/>
      <c r="B162" s="31" t="s">
        <v>43</v>
      </c>
      <c r="C162" s="28" t="s">
        <v>44</v>
      </c>
      <c r="D162" s="28">
        <v>4336808</v>
      </c>
      <c r="E162" s="3"/>
      <c r="F162" s="3"/>
      <c r="G162" s="3"/>
    </row>
    <row r="163" spans="1:7" s="2" customFormat="1" x14ac:dyDescent="0.2">
      <c r="A163" s="1"/>
      <c r="B163" s="31" t="s">
        <v>45</v>
      </c>
      <c r="C163" s="28" t="s">
        <v>46</v>
      </c>
      <c r="D163" s="28">
        <v>511154</v>
      </c>
      <c r="E163" s="3"/>
      <c r="F163" s="3"/>
      <c r="G163" s="3"/>
    </row>
    <row r="164" spans="1:7" s="2" customFormat="1" x14ac:dyDescent="0.2">
      <c r="A164" s="1"/>
      <c r="B164" s="62"/>
      <c r="C164" s="63" t="s">
        <v>260</v>
      </c>
      <c r="D164" s="64">
        <f>+D157+D160</f>
        <v>79264000</v>
      </c>
      <c r="E164" s="3"/>
      <c r="F164" s="3"/>
      <c r="G164" s="3"/>
    </row>
    <row r="165" spans="1:7" s="2" customFormat="1" x14ac:dyDescent="0.2">
      <c r="A165" s="1"/>
      <c r="B165" s="74"/>
      <c r="C165" s="75"/>
      <c r="D165" s="76"/>
      <c r="E165" s="3"/>
      <c r="F165" s="3"/>
      <c r="G165" s="3"/>
    </row>
    <row r="166" spans="1:7" s="2" customFormat="1" ht="38.25" customHeight="1" x14ac:dyDescent="0.2">
      <c r="A166" s="1"/>
      <c r="B166" s="16" t="s">
        <v>261</v>
      </c>
      <c r="C166" s="77" t="s">
        <v>262</v>
      </c>
      <c r="D166" s="18">
        <f>+D167</f>
        <v>4100000</v>
      </c>
      <c r="E166" s="3"/>
      <c r="F166" s="3"/>
      <c r="G166" s="3"/>
    </row>
    <row r="167" spans="1:7" s="2" customFormat="1" ht="25.5" x14ac:dyDescent="0.2">
      <c r="A167" s="1"/>
      <c r="B167" s="78" t="s">
        <v>254</v>
      </c>
      <c r="C167" s="79" t="s">
        <v>263</v>
      </c>
      <c r="D167" s="80">
        <f>+D168+D176</f>
        <v>4100000</v>
      </c>
      <c r="E167" s="3"/>
      <c r="F167" s="3"/>
      <c r="G167" s="3"/>
    </row>
    <row r="168" spans="1:7" s="2" customFormat="1" x14ac:dyDescent="0.2">
      <c r="A168" s="1"/>
      <c r="B168" s="19">
        <v>2.1</v>
      </c>
      <c r="C168" s="20" t="s">
        <v>10</v>
      </c>
      <c r="D168" s="21">
        <f>+D169+D172</f>
        <v>2000000</v>
      </c>
      <c r="E168" s="3"/>
      <c r="F168" s="3"/>
      <c r="G168" s="3"/>
    </row>
    <row r="169" spans="1:7" s="2" customFormat="1" x14ac:dyDescent="0.2">
      <c r="A169" s="1"/>
      <c r="B169" s="81" t="s">
        <v>11</v>
      </c>
      <c r="C169" s="82" t="s">
        <v>12</v>
      </c>
      <c r="D169" s="46">
        <f>+D170+D171</f>
        <v>1790000</v>
      </c>
      <c r="E169" s="3"/>
      <c r="F169" s="3"/>
      <c r="G169" s="3"/>
    </row>
    <row r="170" spans="1:7" s="2" customFormat="1" x14ac:dyDescent="0.2">
      <c r="A170" s="1"/>
      <c r="B170" s="71" t="s">
        <v>13</v>
      </c>
      <c r="C170" s="72" t="s">
        <v>14</v>
      </c>
      <c r="D170" s="73">
        <v>1650000</v>
      </c>
      <c r="E170" s="3"/>
      <c r="F170" s="3"/>
      <c r="G170" s="3"/>
    </row>
    <row r="171" spans="1:7" s="2" customFormat="1" x14ac:dyDescent="0.2">
      <c r="A171" s="1"/>
      <c r="B171" s="26" t="s">
        <v>19</v>
      </c>
      <c r="C171" s="29" t="s">
        <v>20</v>
      </c>
      <c r="D171" s="28">
        <v>140000</v>
      </c>
      <c r="E171" s="3"/>
      <c r="F171" s="3"/>
      <c r="G171" s="3"/>
    </row>
    <row r="172" spans="1:7" s="2" customFormat="1" x14ac:dyDescent="0.2">
      <c r="A172" s="1"/>
      <c r="B172" s="45" t="s">
        <v>39</v>
      </c>
      <c r="C172" s="83" t="s">
        <v>40</v>
      </c>
      <c r="D172" s="46">
        <f>+D173+D174+D175</f>
        <v>210000</v>
      </c>
      <c r="E172" s="3"/>
      <c r="F172" s="3"/>
      <c r="G172" s="3"/>
    </row>
    <row r="173" spans="1:7" s="2" customFormat="1" x14ac:dyDescent="0.2">
      <c r="A173" s="1"/>
      <c r="B173" s="31" t="s">
        <v>41</v>
      </c>
      <c r="C173" s="28" t="s">
        <v>42</v>
      </c>
      <c r="D173" s="35">
        <v>92000</v>
      </c>
      <c r="E173" s="3"/>
      <c r="F173" s="3"/>
      <c r="G173" s="3"/>
    </row>
    <row r="174" spans="1:7" s="2" customFormat="1" x14ac:dyDescent="0.2">
      <c r="A174" s="1"/>
      <c r="B174" s="31" t="s">
        <v>43</v>
      </c>
      <c r="C174" s="28" t="s">
        <v>44</v>
      </c>
      <c r="D174" s="28">
        <v>103000</v>
      </c>
      <c r="E174" s="3"/>
      <c r="F174" s="3"/>
      <c r="G174" s="3"/>
    </row>
    <row r="175" spans="1:7" s="2" customFormat="1" x14ac:dyDescent="0.2">
      <c r="A175" s="1"/>
      <c r="B175" s="31" t="s">
        <v>45</v>
      </c>
      <c r="C175" s="28" t="s">
        <v>46</v>
      </c>
      <c r="D175" s="28">
        <v>15000</v>
      </c>
      <c r="E175" s="3"/>
      <c r="F175" s="3"/>
      <c r="G175" s="3"/>
    </row>
    <row r="176" spans="1:7" s="2" customFormat="1" x14ac:dyDescent="0.2">
      <c r="A176" s="1"/>
      <c r="B176" s="84">
        <v>2.4</v>
      </c>
      <c r="C176" s="85" t="s">
        <v>205</v>
      </c>
      <c r="D176" s="86">
        <f>+D177+D178</f>
        <v>2100000</v>
      </c>
      <c r="E176" s="3"/>
      <c r="F176" s="3"/>
      <c r="G176" s="3"/>
    </row>
    <row r="177" spans="1:7" s="2" customFormat="1" ht="17.25" customHeight="1" x14ac:dyDescent="0.2">
      <c r="A177" s="1"/>
      <c r="B177" s="31" t="s">
        <v>264</v>
      </c>
      <c r="C177" s="42" t="s">
        <v>265</v>
      </c>
      <c r="D177" s="44">
        <v>2000000</v>
      </c>
      <c r="E177" s="3"/>
      <c r="F177" s="3"/>
      <c r="G177" s="3"/>
    </row>
    <row r="178" spans="1:7" s="2" customFormat="1" ht="25.5" customHeight="1" x14ac:dyDescent="0.2">
      <c r="A178" s="1"/>
      <c r="B178" s="43" t="s">
        <v>266</v>
      </c>
      <c r="C178" s="50" t="s">
        <v>267</v>
      </c>
      <c r="D178" s="44">
        <v>100000</v>
      </c>
      <c r="E178" s="3"/>
      <c r="F178" s="3"/>
      <c r="G178" s="3"/>
    </row>
    <row r="179" spans="1:7" s="2" customFormat="1" ht="15" customHeight="1" x14ac:dyDescent="0.2">
      <c r="A179" s="1"/>
      <c r="B179" s="62"/>
      <c r="C179" s="87" t="s">
        <v>268</v>
      </c>
      <c r="D179" s="64">
        <f>+D168+D176</f>
        <v>4100000</v>
      </c>
      <c r="E179" s="3"/>
      <c r="F179" s="3"/>
      <c r="G179" s="3"/>
    </row>
    <row r="180" spans="1:7" s="2" customFormat="1" ht="9" customHeight="1" x14ac:dyDescent="0.2">
      <c r="A180" s="1"/>
      <c r="B180" s="43"/>
      <c r="C180" s="50"/>
      <c r="D180" s="44"/>
      <c r="E180" s="3"/>
      <c r="F180" s="3"/>
      <c r="G180" s="3"/>
    </row>
    <row r="181" spans="1:7" s="2" customFormat="1" ht="15" customHeight="1" x14ac:dyDescent="0.2">
      <c r="A181" s="1"/>
      <c r="B181" s="88"/>
      <c r="C181" s="89" t="s">
        <v>269</v>
      </c>
      <c r="D181" s="90">
        <f>+D16+D142+D154+D166</f>
        <v>701381669</v>
      </c>
      <c r="E181" s="3"/>
      <c r="F181" s="3"/>
      <c r="G181" s="3"/>
    </row>
    <row r="182" spans="1:7" s="2" customFormat="1" ht="15" customHeight="1" x14ac:dyDescent="0.2">
      <c r="A182" s="1"/>
      <c r="B182" s="91"/>
      <c r="C182" s="92"/>
      <c r="D182" s="93"/>
      <c r="E182" s="3"/>
      <c r="F182" s="3"/>
      <c r="G182" s="3"/>
    </row>
    <row r="183" spans="1:7" s="2" customFormat="1" ht="15" customHeight="1" x14ac:dyDescent="0.2">
      <c r="A183" s="1"/>
      <c r="B183" s="91"/>
      <c r="C183" s="92"/>
      <c r="D183" s="93"/>
      <c r="E183" s="3"/>
      <c r="F183" s="3"/>
      <c r="G183" s="3"/>
    </row>
    <row r="184" spans="1:7" s="2" customFormat="1" ht="15" customHeight="1" x14ac:dyDescent="0.2">
      <c r="A184" s="1"/>
      <c r="B184" s="91"/>
      <c r="C184" s="92"/>
      <c r="D184" s="93"/>
      <c r="E184" s="3"/>
      <c r="F184" s="3"/>
      <c r="G184" s="3"/>
    </row>
    <row r="185" spans="1:7" s="2" customFormat="1" ht="15" customHeight="1" x14ac:dyDescent="0.2">
      <c r="A185" s="1"/>
      <c r="B185" s="94" t="s">
        <v>334</v>
      </c>
      <c r="C185" s="1"/>
      <c r="D185" s="95" t="s">
        <v>336</v>
      </c>
      <c r="E185" s="3"/>
      <c r="F185" s="3"/>
      <c r="G185" s="3"/>
    </row>
    <row r="186" spans="1:7" s="2" customFormat="1" x14ac:dyDescent="0.2">
      <c r="A186" s="1"/>
      <c r="B186" s="98" t="s">
        <v>339</v>
      </c>
      <c r="D186" s="95" t="s">
        <v>333</v>
      </c>
      <c r="E186" s="3"/>
      <c r="F186" s="3"/>
      <c r="G186" s="3"/>
    </row>
    <row r="187" spans="1:7" s="2" customFormat="1" ht="15" customHeight="1" x14ac:dyDescent="0.2">
      <c r="A187" s="1"/>
      <c r="B187" s="95" t="s">
        <v>340</v>
      </c>
      <c r="C187" s="165"/>
      <c r="D187" s="95" t="s">
        <v>332</v>
      </c>
      <c r="E187" s="3"/>
      <c r="F187" s="3"/>
      <c r="G187" s="3"/>
    </row>
    <row r="188" spans="1:7" s="2" customFormat="1" ht="15" customHeight="1" x14ac:dyDescent="0.2">
      <c r="A188" s="99"/>
      <c r="C188" s="164"/>
      <c r="D188" s="1"/>
      <c r="E188" s="3"/>
      <c r="F188" s="3"/>
      <c r="G188" s="3"/>
    </row>
    <row r="189" spans="1:7" s="2" customFormat="1" x14ac:dyDescent="0.2">
      <c r="A189" s="1"/>
      <c r="C189" s="98" t="s">
        <v>337</v>
      </c>
      <c r="D189" s="1"/>
      <c r="E189" s="3"/>
      <c r="F189" s="3"/>
      <c r="G189" s="3"/>
    </row>
    <row r="190" spans="1:7" s="2" customFormat="1" x14ac:dyDescent="0.2">
      <c r="A190" s="1"/>
      <c r="C190" s="95" t="s">
        <v>335</v>
      </c>
      <c r="D190" s="1"/>
      <c r="E190" s="3"/>
      <c r="F190" s="3"/>
      <c r="G190" s="3"/>
    </row>
    <row r="191" spans="1:7" x14ac:dyDescent="0.2">
      <c r="C191" s="95" t="s">
        <v>338</v>
      </c>
      <c r="E191" s="4"/>
    </row>
    <row r="192" spans="1:7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</sheetData>
  <mergeCells count="4">
    <mergeCell ref="B13:D13"/>
    <mergeCell ref="C5:D5"/>
    <mergeCell ref="B7:D7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2021</vt:lpstr>
      <vt:lpstr>Presupuesto 2021, más adición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Deysis Esther Matos Matos Ferreiras</dc:creator>
  <cp:lastModifiedBy>Deysis Esther Matos Ferreras</cp:lastModifiedBy>
  <cp:lastPrinted>2022-02-18T14:24:48Z</cp:lastPrinted>
  <dcterms:created xsi:type="dcterms:W3CDTF">2022-02-17T14:52:44Z</dcterms:created>
  <dcterms:modified xsi:type="dcterms:W3CDTF">2024-06-04T19:33:33Z</dcterms:modified>
</cp:coreProperties>
</file>