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ysis.matos\AppData\Local\Microsoft\Windows\Temporary Internet Files\Content.Outlook\FA6GO6BJ\"/>
    </mc:Choice>
  </mc:AlternateContent>
  <bookViews>
    <workbookView xWindow="0" yWindow="0" windowWidth="20490" windowHeight="6120"/>
  </bookViews>
  <sheets>
    <sheet name="Transparencia" sheetId="3" r:id="rId1"/>
  </sheets>
  <definedNames>
    <definedName name="_xlnm._FilterDatabase" localSheetId="0" hidden="1">Transparencia!$B$3:$J$3</definedName>
    <definedName name="_xlnm.Print_Area" localSheetId="0">Transparencia!$A$1:$J$214</definedName>
    <definedName name="_xlnm.Print_Titles" localSheetId="0">Transparencia!$2:$3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4" i="3" l="1"/>
  <c r="E94" i="3"/>
  <c r="F94" i="3"/>
  <c r="G94" i="3"/>
  <c r="H94" i="3"/>
  <c r="I94" i="3"/>
  <c r="I102" i="3"/>
  <c r="J81" i="3" l="1"/>
  <c r="J158" i="3"/>
  <c r="J198" i="3"/>
  <c r="J197" i="3"/>
  <c r="J16" i="3"/>
  <c r="J19" i="3"/>
  <c r="J12" i="3"/>
  <c r="J11" i="3"/>
  <c r="J10" i="3"/>
  <c r="J9" i="3"/>
  <c r="J204" i="3"/>
  <c r="J203" i="3"/>
  <c r="J200" i="3"/>
  <c r="J199" i="3"/>
  <c r="J196" i="3"/>
  <c r="J195" i="3"/>
  <c r="J186" i="3"/>
  <c r="J185" i="3"/>
  <c r="J184" i="3"/>
  <c r="J182" i="3"/>
  <c r="J181" i="3"/>
  <c r="J172" i="3"/>
  <c r="J171" i="3"/>
  <c r="J170" i="3"/>
  <c r="J168" i="3"/>
  <c r="J167" i="3"/>
  <c r="J156" i="3"/>
  <c r="J155" i="3"/>
  <c r="J153" i="3"/>
  <c r="J152" i="3"/>
  <c r="J150" i="3"/>
  <c r="J149" i="3"/>
  <c r="J147" i="3"/>
  <c r="J146" i="3"/>
  <c r="J145" i="3"/>
  <c r="J144" i="3"/>
  <c r="J141" i="3"/>
  <c r="J139" i="3"/>
  <c r="J136" i="3"/>
  <c r="J135" i="3"/>
  <c r="J134" i="3"/>
  <c r="J133" i="3"/>
  <c r="J132" i="3"/>
  <c r="J131" i="3"/>
  <c r="J129" i="3"/>
  <c r="J127" i="3"/>
  <c r="J126" i="3"/>
  <c r="J125" i="3"/>
  <c r="J122" i="3"/>
  <c r="J120" i="3"/>
  <c r="J119" i="3"/>
  <c r="J117" i="3"/>
  <c r="J115" i="3"/>
  <c r="J114" i="3"/>
  <c r="J113" i="3"/>
  <c r="J111" i="3"/>
  <c r="J110" i="3"/>
  <c r="J109" i="3"/>
  <c r="J106" i="3"/>
  <c r="J102" i="3" s="1"/>
  <c r="J105" i="3"/>
  <c r="J104" i="3"/>
  <c r="J103" i="3"/>
  <c r="J101" i="3"/>
  <c r="J99" i="3"/>
  <c r="J98" i="3"/>
  <c r="J97" i="3"/>
  <c r="J96" i="3"/>
  <c r="J95" i="3"/>
  <c r="J93" i="3"/>
  <c r="J92" i="3"/>
  <c r="J91" i="3"/>
  <c r="J90" i="3"/>
  <c r="J88" i="3"/>
  <c r="J87" i="3"/>
  <c r="J86" i="3"/>
  <c r="J84" i="3"/>
  <c r="J79" i="3"/>
  <c r="J77" i="3"/>
  <c r="J76" i="3"/>
  <c r="J75" i="3"/>
  <c r="J74" i="3"/>
  <c r="J72" i="3"/>
  <c r="J71" i="3"/>
  <c r="J70" i="3"/>
  <c r="J68" i="3"/>
  <c r="J67" i="3"/>
  <c r="J66" i="3"/>
  <c r="J65" i="3"/>
  <c r="J63" i="3"/>
  <c r="J62" i="3"/>
  <c r="J60" i="3"/>
  <c r="J59" i="3"/>
  <c r="J58" i="3"/>
  <c r="J56" i="3"/>
  <c r="J55" i="3"/>
  <c r="J53" i="3"/>
  <c r="J52" i="3"/>
  <c r="J50" i="3"/>
  <c r="J49" i="3"/>
  <c r="J47" i="3"/>
  <c r="J46" i="3"/>
  <c r="J45" i="3"/>
  <c r="J44" i="3"/>
  <c r="J43" i="3"/>
  <c r="J42" i="3"/>
  <c r="J41" i="3"/>
  <c r="J40" i="3"/>
  <c r="J37" i="3"/>
  <c r="J36" i="3"/>
  <c r="J35" i="3"/>
  <c r="J33" i="3"/>
  <c r="J32" i="3"/>
  <c r="J30" i="3"/>
  <c r="J28" i="3"/>
  <c r="J26" i="3"/>
  <c r="J23" i="3"/>
  <c r="J22" i="3"/>
  <c r="J18" i="3"/>
  <c r="J15" i="3"/>
  <c r="J13" i="3"/>
  <c r="H202" i="3" l="1"/>
  <c r="H201" i="3"/>
  <c r="H197" i="3"/>
  <c r="H194" i="3"/>
  <c r="H193" i="3" s="1"/>
  <c r="H192" i="3" s="1"/>
  <c r="H183" i="3"/>
  <c r="H180" i="3"/>
  <c r="H179" i="3"/>
  <c r="H188" i="3" s="1"/>
  <c r="H169" i="3"/>
  <c r="H166" i="3"/>
  <c r="H165" i="3"/>
  <c r="H164" i="3"/>
  <c r="H163" i="3" s="1"/>
  <c r="H162" i="3" s="1"/>
  <c r="H174" i="3" s="1"/>
  <c r="H157" i="3"/>
  <c r="H154" i="3"/>
  <c r="H151" i="3"/>
  <c r="H148" i="3"/>
  <c r="H143" i="3"/>
  <c r="H142" i="3" s="1"/>
  <c r="H140" i="3"/>
  <c r="H138" i="3"/>
  <c r="H137" i="3"/>
  <c r="H130" i="3"/>
  <c r="H128" i="3"/>
  <c r="H124" i="3"/>
  <c r="H123" i="3"/>
  <c r="H121" i="3"/>
  <c r="H120" i="3"/>
  <c r="H118" i="3"/>
  <c r="H116" i="3"/>
  <c r="H115" i="3"/>
  <c r="H114" i="3"/>
  <c r="H112" i="3"/>
  <c r="H102" i="3"/>
  <c r="H100" i="3"/>
  <c r="H89" i="3"/>
  <c r="H85" i="3"/>
  <c r="H83" i="3"/>
  <c r="H80" i="3"/>
  <c r="H78" i="3"/>
  <c r="H73" i="3"/>
  <c r="H69" i="3"/>
  <c r="H64" i="3"/>
  <c r="H61" i="3"/>
  <c r="H57" i="3"/>
  <c r="H54" i="3"/>
  <c r="H51" i="3"/>
  <c r="H48" i="3"/>
  <c r="H39" i="3"/>
  <c r="H34" i="3"/>
  <c r="H31" i="3"/>
  <c r="H29" i="3" s="1"/>
  <c r="H27" i="3"/>
  <c r="H25" i="3"/>
  <c r="H24" i="3" s="1"/>
  <c r="H21" i="3"/>
  <c r="H20" i="3"/>
  <c r="H17" i="3"/>
  <c r="H14" i="3"/>
  <c r="H7" i="3" s="1"/>
  <c r="H10" i="3"/>
  <c r="H8" i="3"/>
  <c r="H6" i="3" l="1"/>
  <c r="H38" i="3"/>
  <c r="H191" i="3"/>
  <c r="H190" i="3" s="1"/>
  <c r="H206" i="3"/>
  <c r="H178" i="3"/>
  <c r="H177" i="3" s="1"/>
  <c r="H176" i="3" s="1"/>
  <c r="J194" i="3" l="1"/>
  <c r="J193" i="3" s="1"/>
  <c r="J180" i="3"/>
  <c r="J166" i="3"/>
  <c r="J165" i="3" s="1"/>
  <c r="J157" i="3"/>
  <c r="J151" i="3"/>
  <c r="J140" i="3"/>
  <c r="J138" i="3"/>
  <c r="J128" i="3"/>
  <c r="J116" i="3"/>
  <c r="J100" i="3"/>
  <c r="J78" i="3"/>
  <c r="J31" i="3"/>
  <c r="J27" i="3"/>
  <c r="J25" i="3"/>
  <c r="J17" i="3"/>
  <c r="J14" i="3"/>
  <c r="J8" i="3"/>
  <c r="G202" i="3"/>
  <c r="G201" i="3" s="1"/>
  <c r="F202" i="3"/>
  <c r="F201" i="3" s="1"/>
  <c r="E202" i="3"/>
  <c r="D202" i="3"/>
  <c r="D201" i="3" s="1"/>
  <c r="G197" i="3"/>
  <c r="F197" i="3"/>
  <c r="E197" i="3"/>
  <c r="D197" i="3"/>
  <c r="G194" i="3"/>
  <c r="G193" i="3" s="1"/>
  <c r="F194" i="3"/>
  <c r="F193" i="3" s="1"/>
  <c r="E194" i="3"/>
  <c r="E193" i="3" s="1"/>
  <c r="D194" i="3"/>
  <c r="D193" i="3" s="1"/>
  <c r="G183" i="3"/>
  <c r="F183" i="3"/>
  <c r="E183" i="3"/>
  <c r="D183" i="3"/>
  <c r="G180" i="3"/>
  <c r="F180" i="3"/>
  <c r="F179" i="3" s="1"/>
  <c r="F188" i="3" s="1"/>
  <c r="E180" i="3"/>
  <c r="D180" i="3"/>
  <c r="G179" i="3"/>
  <c r="D179" i="3"/>
  <c r="G178" i="3"/>
  <c r="G177" i="3" s="1"/>
  <c r="G176" i="3" s="1"/>
  <c r="G169" i="3"/>
  <c r="F169" i="3"/>
  <c r="E169" i="3"/>
  <c r="D169" i="3"/>
  <c r="G166" i="3"/>
  <c r="G165" i="3" s="1"/>
  <c r="F166" i="3"/>
  <c r="F165" i="3" s="1"/>
  <c r="E166" i="3"/>
  <c r="E165" i="3" s="1"/>
  <c r="D166" i="3"/>
  <c r="D165" i="3" s="1"/>
  <c r="D164" i="3" s="1"/>
  <c r="D163" i="3" s="1"/>
  <c r="D162" i="3" s="1"/>
  <c r="D174" i="3" s="1"/>
  <c r="G157" i="3"/>
  <c r="F157" i="3"/>
  <c r="E157" i="3"/>
  <c r="D157" i="3"/>
  <c r="G154" i="3"/>
  <c r="F154" i="3"/>
  <c r="E154" i="3"/>
  <c r="D154" i="3"/>
  <c r="G151" i="3"/>
  <c r="F151" i="3"/>
  <c r="E151" i="3"/>
  <c r="D151" i="3"/>
  <c r="G148" i="3"/>
  <c r="F148" i="3"/>
  <c r="E148" i="3"/>
  <c r="D148" i="3"/>
  <c r="G143" i="3"/>
  <c r="F143" i="3"/>
  <c r="E143" i="3"/>
  <c r="D143" i="3"/>
  <c r="G140" i="3"/>
  <c r="F140" i="3"/>
  <c r="E140" i="3"/>
  <c r="D140" i="3"/>
  <c r="G138" i="3"/>
  <c r="F138" i="3"/>
  <c r="E138" i="3"/>
  <c r="D138" i="3"/>
  <c r="D137" i="3" s="1"/>
  <c r="G130" i="3"/>
  <c r="F130" i="3"/>
  <c r="E130" i="3"/>
  <c r="D130" i="3"/>
  <c r="G128" i="3"/>
  <c r="F128" i="3"/>
  <c r="E128" i="3"/>
  <c r="D128" i="3"/>
  <c r="G124" i="3"/>
  <c r="F124" i="3"/>
  <c r="E124" i="3"/>
  <c r="D124" i="3"/>
  <c r="J121" i="3"/>
  <c r="G121" i="3"/>
  <c r="F121" i="3"/>
  <c r="E121" i="3"/>
  <c r="D121" i="3"/>
  <c r="F120" i="3"/>
  <c r="F118" i="3" s="1"/>
  <c r="E118" i="3"/>
  <c r="D118" i="3"/>
  <c r="G116" i="3"/>
  <c r="F116" i="3"/>
  <c r="E116" i="3"/>
  <c r="D116" i="3"/>
  <c r="F115" i="3"/>
  <c r="F114" i="3"/>
  <c r="F113" i="3"/>
  <c r="E112" i="3"/>
  <c r="D112" i="3"/>
  <c r="F111" i="3"/>
  <c r="G111" i="3" s="1"/>
  <c r="H111" i="3" s="1"/>
  <c r="F110" i="3"/>
  <c r="F109" i="3"/>
  <c r="G109" i="3" s="1"/>
  <c r="H109" i="3" s="1"/>
  <c r="E108" i="3"/>
  <c r="D108" i="3"/>
  <c r="G102" i="3"/>
  <c r="F102" i="3"/>
  <c r="E102" i="3"/>
  <c r="D102" i="3"/>
  <c r="G100" i="3"/>
  <c r="F100" i="3"/>
  <c r="E100" i="3"/>
  <c r="D100" i="3"/>
  <c r="D94" i="3"/>
  <c r="G89" i="3"/>
  <c r="F89" i="3"/>
  <c r="E89" i="3"/>
  <c r="D89" i="3"/>
  <c r="G85" i="3"/>
  <c r="G83" i="3" s="1"/>
  <c r="F85" i="3"/>
  <c r="F83" i="3" s="1"/>
  <c r="E85" i="3"/>
  <c r="E83" i="3" s="1"/>
  <c r="D85" i="3"/>
  <c r="D83" i="3" s="1"/>
  <c r="G80" i="3"/>
  <c r="F80" i="3"/>
  <c r="E80" i="3"/>
  <c r="D80" i="3"/>
  <c r="G78" i="3"/>
  <c r="F78" i="3"/>
  <c r="E78" i="3"/>
  <c r="D78" i="3"/>
  <c r="G73" i="3"/>
  <c r="F73" i="3"/>
  <c r="E73" i="3"/>
  <c r="E69" i="3" s="1"/>
  <c r="D73" i="3"/>
  <c r="G64" i="3"/>
  <c r="F64" i="3"/>
  <c r="E64" i="3"/>
  <c r="D64" i="3"/>
  <c r="G61" i="3"/>
  <c r="F61" i="3"/>
  <c r="E61" i="3"/>
  <c r="D61" i="3"/>
  <c r="G57" i="3"/>
  <c r="F57" i="3"/>
  <c r="E57" i="3"/>
  <c r="D57" i="3"/>
  <c r="G54" i="3"/>
  <c r="F54" i="3"/>
  <c r="E54" i="3"/>
  <c r="D54" i="3"/>
  <c r="G51" i="3"/>
  <c r="F51" i="3"/>
  <c r="E51" i="3"/>
  <c r="D51" i="3"/>
  <c r="G48" i="3"/>
  <c r="F48" i="3"/>
  <c r="E48" i="3"/>
  <c r="D48" i="3"/>
  <c r="G39" i="3"/>
  <c r="F39" i="3"/>
  <c r="E39" i="3"/>
  <c r="D39" i="3"/>
  <c r="G34" i="3"/>
  <c r="F34" i="3"/>
  <c r="E34" i="3"/>
  <c r="D34" i="3"/>
  <c r="G31" i="3"/>
  <c r="G29" i="3" s="1"/>
  <c r="F31" i="3"/>
  <c r="F29" i="3" s="1"/>
  <c r="E31" i="3"/>
  <c r="E29" i="3" s="1"/>
  <c r="D31" i="3"/>
  <c r="D29" i="3" s="1"/>
  <c r="G27" i="3"/>
  <c r="F27" i="3"/>
  <c r="G25" i="3"/>
  <c r="F25" i="3"/>
  <c r="E25" i="3"/>
  <c r="E24" i="3" s="1"/>
  <c r="D25" i="3"/>
  <c r="D24" i="3" s="1"/>
  <c r="G21" i="3"/>
  <c r="G20" i="3" s="1"/>
  <c r="F21" i="3"/>
  <c r="F20" i="3" s="1"/>
  <c r="E21" i="3"/>
  <c r="E20" i="3" s="1"/>
  <c r="D21" i="3"/>
  <c r="D20" i="3" s="1"/>
  <c r="G17" i="3"/>
  <c r="F17" i="3"/>
  <c r="E17" i="3"/>
  <c r="D17" i="3"/>
  <c r="G14" i="3"/>
  <c r="F14" i="3"/>
  <c r="E14" i="3"/>
  <c r="D14" i="3"/>
  <c r="G10" i="3"/>
  <c r="F10" i="3"/>
  <c r="E10" i="3"/>
  <c r="D10" i="3"/>
  <c r="G8" i="3"/>
  <c r="F8" i="3"/>
  <c r="E8" i="3"/>
  <c r="D8" i="3"/>
  <c r="J48" i="3" l="1"/>
  <c r="G123" i="3"/>
  <c r="D192" i="3"/>
  <c r="D191" i="3" s="1"/>
  <c r="D190" i="3" s="1"/>
  <c r="J169" i="3"/>
  <c r="J164" i="3" s="1"/>
  <c r="J163" i="3" s="1"/>
  <c r="J162" i="3" s="1"/>
  <c r="J174" i="3" s="1"/>
  <c r="G24" i="3"/>
  <c r="F123" i="3"/>
  <c r="F7" i="3"/>
  <c r="F6" i="3" s="1"/>
  <c r="E7" i="3"/>
  <c r="F69" i="3"/>
  <c r="D123" i="3"/>
  <c r="D82" i="3" s="1"/>
  <c r="J34" i="3"/>
  <c r="G137" i="3"/>
  <c r="F137" i="3"/>
  <c r="G7" i="3"/>
  <c r="F112" i="3"/>
  <c r="E137" i="3"/>
  <c r="F164" i="3"/>
  <c r="F163" i="3" s="1"/>
  <c r="F162" i="3" s="1"/>
  <c r="F174" i="3" s="1"/>
  <c r="G188" i="3"/>
  <c r="J148" i="3"/>
  <c r="G69" i="3"/>
  <c r="G38" i="3" s="1"/>
  <c r="G142" i="3"/>
  <c r="D206" i="3"/>
  <c r="J39" i="3"/>
  <c r="J64" i="3"/>
  <c r="J85" i="3"/>
  <c r="J83" i="3" s="1"/>
  <c r="J89" i="3"/>
  <c r="J124" i="3"/>
  <c r="J123" i="3" s="1"/>
  <c r="E107" i="3"/>
  <c r="D69" i="3"/>
  <c r="D38" i="3" s="1"/>
  <c r="G110" i="3"/>
  <c r="H110" i="3" s="1"/>
  <c r="H108" i="3" s="1"/>
  <c r="H107" i="3" s="1"/>
  <c r="H82" i="3" s="1"/>
  <c r="G115" i="3"/>
  <c r="J57" i="3"/>
  <c r="J137" i="3"/>
  <c r="J24" i="3"/>
  <c r="D107" i="3"/>
  <c r="F142" i="3"/>
  <c r="J29" i="3"/>
  <c r="E38" i="3"/>
  <c r="F108" i="3"/>
  <c r="J143" i="3"/>
  <c r="E164" i="3"/>
  <c r="E163" i="3" s="1"/>
  <c r="E162" i="3" s="1"/>
  <c r="E174" i="3" s="1"/>
  <c r="F178" i="3"/>
  <c r="F177" i="3" s="1"/>
  <c r="F176" i="3" s="1"/>
  <c r="G6" i="3"/>
  <c r="J54" i="3"/>
  <c r="J61" i="3"/>
  <c r="E123" i="3"/>
  <c r="E82" i="3" s="1"/>
  <c r="E142" i="3"/>
  <c r="D7" i="3"/>
  <c r="D6" i="3" s="1"/>
  <c r="F24" i="3"/>
  <c r="F38" i="3"/>
  <c r="D142" i="3"/>
  <c r="G164" i="3"/>
  <c r="G163" i="3" s="1"/>
  <c r="G162" i="3" s="1"/>
  <c r="G174" i="3" s="1"/>
  <c r="J183" i="3"/>
  <c r="F192" i="3"/>
  <c r="F191" i="3" s="1"/>
  <c r="F190" i="3" s="1"/>
  <c r="E6" i="3"/>
  <c r="J202" i="3"/>
  <c r="J201" i="3" s="1"/>
  <c r="J21" i="3"/>
  <c r="J20" i="3" s="1"/>
  <c r="J51" i="3"/>
  <c r="E179" i="3"/>
  <c r="J179" i="3"/>
  <c r="E192" i="3"/>
  <c r="J7" i="3"/>
  <c r="J73" i="3"/>
  <c r="J69" i="3" s="1"/>
  <c r="J80" i="3"/>
  <c r="J154" i="3"/>
  <c r="G192" i="3"/>
  <c r="J130" i="3"/>
  <c r="D178" i="3"/>
  <c r="D177" i="3" s="1"/>
  <c r="D176" i="3" s="1"/>
  <c r="D188" i="3"/>
  <c r="G114" i="3"/>
  <c r="G120" i="3"/>
  <c r="E201" i="3"/>
  <c r="E206" i="3" s="1"/>
  <c r="J192" i="3" l="1"/>
  <c r="H5" i="3"/>
  <c r="H160" i="3"/>
  <c r="G108" i="3"/>
  <c r="F206" i="3"/>
  <c r="F107" i="3"/>
  <c r="F82" i="3" s="1"/>
  <c r="F160" i="3" s="1"/>
  <c r="J191" i="3"/>
  <c r="J190" i="3" s="1"/>
  <c r="J142" i="3"/>
  <c r="J38" i="3"/>
  <c r="G112" i="3"/>
  <c r="J6" i="3"/>
  <c r="E178" i="3"/>
  <c r="E177" i="3" s="1"/>
  <c r="E176" i="3" s="1"/>
  <c r="E188" i="3"/>
  <c r="E160" i="3"/>
  <c r="E5" i="3"/>
  <c r="E191" i="3"/>
  <c r="E190" i="3" s="1"/>
  <c r="G118" i="3"/>
  <c r="J108" i="3"/>
  <c r="G206" i="3"/>
  <c r="G191" i="3"/>
  <c r="G190" i="3" s="1"/>
  <c r="J178" i="3"/>
  <c r="J177" i="3" s="1"/>
  <c r="J176" i="3" s="1"/>
  <c r="J188" i="3"/>
  <c r="D160" i="3"/>
  <c r="D5" i="3"/>
  <c r="F5" i="3" l="1"/>
  <c r="H4" i="3"/>
  <c r="H208" i="3"/>
  <c r="J206" i="3"/>
  <c r="G107" i="3"/>
  <c r="G82" i="3" s="1"/>
  <c r="G160" i="3" s="1"/>
  <c r="J112" i="3"/>
  <c r="J118" i="3"/>
  <c r="F208" i="3"/>
  <c r="F4" i="3"/>
  <c r="D208" i="3"/>
  <c r="D4" i="3"/>
  <c r="E208" i="3"/>
  <c r="E4" i="3"/>
  <c r="G5" i="3" l="1"/>
  <c r="G208" i="3" s="1"/>
  <c r="J107" i="3"/>
  <c r="J82" i="3" s="1"/>
  <c r="J5" i="3" s="1"/>
  <c r="J4" i="3" s="1"/>
  <c r="J160" i="3" l="1"/>
  <c r="G4" i="3"/>
  <c r="J208" i="3"/>
</calcChain>
</file>

<file path=xl/sharedStrings.xml><?xml version="1.0" encoding="utf-8"?>
<sst xmlns="http://schemas.openxmlformats.org/spreadsheetml/2006/main" count="340" uniqueCount="286">
  <si>
    <t>CUENTA No.</t>
  </si>
  <si>
    <t>DESCRIPCIÓN DE CUENTAS</t>
  </si>
  <si>
    <t>ENERO</t>
  </si>
  <si>
    <t>FEBRERO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</si>
  <si>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</si>
  <si>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</si>
  <si>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</si>
  <si>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</si>
  <si>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</si>
  <si>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</si>
  <si>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</si>
  <si>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</si>
  <si>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</si>
  <si>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</si>
  <si>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</si>
  <si>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</si>
  <si>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</si>
  <si>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</si>
  <si>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</si>
  <si>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</si>
  <si>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</si>
  <si>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</si>
  <si>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</si>
  <si>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</si>
  <si>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</si>
  <si>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</si>
  <si>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</si>
  <si>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</si>
  <si>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</si>
  <si>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</si>
  <si>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</si>
  <si>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</si>
  <si>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</si>
  <si>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</si>
  <si>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</si>
  <si>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</si>
  <si>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</si>
  <si>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</si>
  <si>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</si>
  <si>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</si>
  <si>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</si>
  <si>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</si>
  <si>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</si>
  <si>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</si>
  <si>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</si>
  <si>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</si>
  <si>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</si>
  <si>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</si>
  <si>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</si>
  <si>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</si>
  <si>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</si>
  <si>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</si>
  <si>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</si>
  <si>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</si>
  <si>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</si>
  <si>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</si>
  <si>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</si>
  <si>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</si>
  <si>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</si>
  <si>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</si>
  <si>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</si>
  <si>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</si>
  <si>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</si>
  <si>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</si>
  <si>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</si>
  <si>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</si>
  <si>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</si>
  <si>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</si>
  <si>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</si>
  <si>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</si>
  <si>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</si>
  <si>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</si>
  <si>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</si>
  <si>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</si>
  <si>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</si>
  <si>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</si>
  <si>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</si>
  <si>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</si>
  <si>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</si>
  <si>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</si>
  <si>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</si>
  <si>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</si>
  <si>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</si>
  <si>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</si>
  <si>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</si>
  <si>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</si>
  <si>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</si>
  <si>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</si>
  <si>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</si>
  <si>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</si>
  <si>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</si>
  <si>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</si>
  <si>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</si>
  <si>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</si>
  <si>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</si>
  <si>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</si>
  <si>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</si>
  <si>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</si>
  <si>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</si>
  <si>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</si>
  <si>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</si>
  <si>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</si>
  <si>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</si>
  <si>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</si>
  <si>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</si>
  <si>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</si>
  <si>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</si>
  <si>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</si>
  <si>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</si>
  <si>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</si>
  <si>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</si>
  <si>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</si>
  <si>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</si>
  <si>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</si>
  <si>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</si>
  <si>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</si>
  <si>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</si>
  <si>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</si>
  <si>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</si>
  <si>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</si>
  <si>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</si>
  <si>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</si>
  <si>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</si>
  <si>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</si>
  <si>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</si>
  <si>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</si>
  <si>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</si>
  <si>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</si>
  <si>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</si>
  <si>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</si>
  <si>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</si>
  <si>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</si>
  <si>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</si>
  <si>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</si>
  <si>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</si>
  <si>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</si>
  <si>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</si>
  <si>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</si>
  <si>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</si>
  <si>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</si>
  <si>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</si>
  <si>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</si>
  <si>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</si>
  <si>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</si>
  <si>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</si>
  <si>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</si>
  <si>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</si>
  <si>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</si>
  <si>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2.3.3.1.01</t>
  </si>
  <si>
    <t>Papel de Escritorio</t>
  </si>
  <si>
    <t>2.3.3.2.01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</si>
  <si>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</si>
  <si>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</si>
  <si>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</si>
  <si>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</si>
  <si>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</si>
  <si>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</si>
  <si>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</si>
  <si>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</si>
  <si>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</si>
  <si>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2.3.5.1.01</t>
  </si>
  <si>
    <t>2.3.5.3.01</t>
  </si>
  <si>
    <t>Llantas y Neumáticos</t>
  </si>
  <si>
    <t>2.3.5.4.01</t>
  </si>
  <si>
    <t>Artículos de Caucho</t>
  </si>
  <si>
    <t>2.3.5.5.01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</si>
  <si>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</si>
  <si>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</si>
  <si>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</si>
  <si>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</si>
  <si>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</si>
  <si>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</si>
  <si>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</si>
  <si>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</si>
  <si>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</si>
  <si>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</si>
  <si>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</si>
  <si>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</si>
  <si>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</si>
  <si>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</si>
  <si>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</si>
  <si>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</si>
  <si>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</si>
  <si>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</si>
  <si>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</si>
  <si>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</si>
  <si>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</si>
  <si>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</si>
  <si>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</si>
  <si>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</si>
  <si>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</si>
  <si>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</si>
  <si>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</si>
  <si>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</si>
  <si>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</si>
  <si>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</si>
  <si>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</si>
  <si>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</si>
  <si>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</si>
  <si>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</si>
  <si>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</si>
  <si>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</si>
  <si>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2.3.9.1.01</t>
  </si>
  <si>
    <t>2.3.9.2.01</t>
  </si>
  <si>
    <t xml:space="preserve">Útiles de Escritorio, Oficina e Informática </t>
  </si>
  <si>
    <t>2.3.9.3.01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</si>
  <si>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</si>
  <si>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</si>
  <si>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</si>
  <si>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</si>
  <si>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</si>
  <si>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</si>
  <si>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</si>
  <si>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</si>
  <si>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</si>
  <si>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</si>
  <si>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</si>
  <si>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</si>
  <si>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</si>
  <si>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</si>
  <si>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</si>
  <si>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</si>
  <si>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</si>
  <si>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</si>
  <si>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</si>
  <si>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</si>
  <si>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 xml:space="preserve">Otros Mobiliarios y Equipos no Identificados 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</si>
  <si>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</si>
  <si>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</si>
  <si>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</si>
  <si>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</si>
  <si>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</si>
  <si>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</si>
  <si>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</si>
  <si>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</si>
  <si>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</si>
  <si>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</si>
  <si>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</si>
  <si>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</si>
  <si>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</si>
  <si>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</si>
  <si>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</si>
  <si>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</si>
  <si>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</si>
  <si>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</si>
  <si>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</si>
  <si>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</si>
  <si>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</si>
  <si>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</si>
  <si>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</si>
  <si>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</si>
  <si>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</si>
  <si>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</si>
  <si>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</si>
  <si>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</si>
  <si>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</si>
  <si>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</si>
  <si>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</si>
  <si>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</si>
  <si>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</si>
  <si>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</si>
  <si>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</si>
  <si>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</si>
  <si>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</si>
  <si>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</si>
  <si>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</si>
  <si>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</si>
  <si>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>MARZO</t>
  </si>
  <si>
    <t>TOTAL 
EJECUTADO</t>
  </si>
  <si>
    <t>PRESUPUESTO 
APROBADO</t>
  </si>
  <si>
    <t>PRESUPUESTO 
MODIFICADO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</si>
  <si>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</si>
  <si>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</si>
  <si>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</si>
  <si>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</si>
  <si>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ÚTILES Y MATERIALES DE LIMPIEZA E HIGIENE</t>
  </si>
  <si>
    <t>Útiles Menores Médico Quirúrgicos y de laboratorio</t>
  </si>
  <si>
    <t>Útiles y Materiales de Limpieza e Higiene</t>
  </si>
  <si>
    <t>Muebles de  Oficina y Estanteria</t>
  </si>
  <si>
    <t>PAPEL, CARTON E IMPRESOS</t>
  </si>
  <si>
    <t>Papel y Cartón</t>
  </si>
  <si>
    <t>CUERO, CAUCHO Y PLASTICO</t>
  </si>
  <si>
    <t>Cuero y Pieles</t>
  </si>
  <si>
    <t>Equipos de Tecnología d la Información y Comunicación</t>
  </si>
  <si>
    <t>MOBILIARIO Y EQUIPO DE AUDIO, AUDIOVISUAL, RECREATIVO Y EDUCACIONAL.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</si>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</sst>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</cellStyleXfs>
  <cellXfs count="13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4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left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39" fontId="2" fillId="2" borderId="5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39" fontId="2" fillId="0" borderId="5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4" fillId="0" borderId="4" xfId="0" applyNumberFormat="1" applyFont="1" applyFill="1" applyBorder="1" applyAlignment="1"/>
    <xf numFmtId="39" fontId="3" fillId="0" borderId="6" xfId="1" applyNumberFormat="1" applyFont="1" applyFill="1" applyBorder="1" applyAlignment="1"/>
    <xf numFmtId="39" fontId="3" fillId="0" borderId="4" xfId="1" applyNumberFormat="1" applyFont="1" applyFill="1" applyBorder="1" applyAlignment="1">
      <alignment wrapText="1"/>
    </xf>
    <xf numFmtId="39" fontId="3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 wrapText="1"/>
    </xf>
    <xf numFmtId="39" fontId="2" fillId="0" borderId="6" xfId="1" applyNumberFormat="1" applyFont="1" applyFill="1" applyBorder="1" applyAlignment="1"/>
    <xf numFmtId="39" fontId="2" fillId="0" borderId="4" xfId="1" applyNumberFormat="1" applyFont="1" applyFill="1" applyBorder="1" applyAlignment="1">
      <alignment wrapText="1"/>
    </xf>
    <xf numFmtId="39" fontId="2" fillId="0" borderId="5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 wrapText="1"/>
    </xf>
    <xf numFmtId="39" fontId="3" fillId="0" borderId="4" xfId="0" applyNumberFormat="1" applyFont="1" applyFill="1" applyBorder="1" applyAlignment="1"/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3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39" fontId="2" fillId="2" borderId="5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2" fillId="5" borderId="5" xfId="1" applyNumberFormat="1" applyFont="1" applyFill="1" applyBorder="1" applyAlignment="1"/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5" xfId="1" applyNumberFormat="1" applyFont="1" applyBorder="1" applyAlignment="1"/>
    <xf numFmtId="39" fontId="3" fillId="0" borderId="4" xfId="1" applyNumberFormat="1" applyFont="1" applyBorder="1" applyAlignment="1"/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0" borderId="4" xfId="1" applyNumberFormat="1" applyFont="1" applyBorder="1" applyAlignment="1"/>
    <xf numFmtId="39" fontId="2" fillId="0" borderId="5" xfId="1" applyNumberFormat="1" applyFont="1" applyBorder="1" applyAlignment="1"/>
    <xf numFmtId="39" fontId="5" fillId="0" borderId="4" xfId="1" applyNumberFormat="1" applyFont="1" applyBorder="1" applyAlignment="1"/>
    <xf numFmtId="39" fontId="5" fillId="0" borderId="5" xfId="1" applyNumberFormat="1" applyFont="1" applyBorder="1" applyAlignment="1"/>
    <xf numFmtId="39" fontId="2" fillId="5" borderId="0" xfId="0" applyNumberFormat="1" applyFont="1" applyFill="1" applyBorder="1" applyAlignment="1">
      <alignment vertical="center" wrapText="1"/>
    </xf>
    <xf numFmtId="39" fontId="2" fillId="5" borderId="4" xfId="1" applyNumberFormat="1" applyFont="1" applyFill="1" applyBorder="1" applyAlignment="1">
      <alignment wrapText="1"/>
    </xf>
    <xf numFmtId="39" fontId="2" fillId="5" borderId="5" xfId="1" applyNumberFormat="1" applyFont="1" applyFill="1" applyBorder="1" applyAlignment="1">
      <alignment wrapText="1"/>
    </xf>
    <xf numFmtId="39" fontId="3" fillId="0" borderId="4" xfId="0" applyNumberFormat="1" applyFont="1" applyBorder="1" applyAlignment="1"/>
    <xf numFmtId="39" fontId="3" fillId="0" borderId="6" xfId="1" applyNumberFormat="1" applyFont="1" applyBorder="1" applyAlignment="1"/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39" fontId="3" fillId="6" borderId="4" xfId="1" applyNumberFormat="1" applyFont="1" applyFill="1" applyBorder="1" applyAlignment="1">
      <alignment wrapText="1"/>
    </xf>
    <xf numFmtId="39" fontId="3" fillId="6" borderId="5" xfId="1" applyNumberFormat="1" applyFont="1" applyFill="1" applyBorder="1" applyAlignment="1">
      <alignment wrapText="1"/>
    </xf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4" xfId="1" applyNumberFormat="1" applyFont="1" applyFill="1" applyBorder="1" applyAlignment="1"/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39" fontId="2" fillId="4" borderId="5" xfId="1" applyNumberFormat="1" applyFont="1" applyFill="1" applyBorder="1" applyAlignment="1"/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3" fillId="6" borderId="4" xfId="1" applyNumberFormat="1" applyFont="1" applyFill="1" applyBorder="1" applyAlignment="1"/>
    <xf numFmtId="39" fontId="3" fillId="6" borderId="5" xfId="1" applyNumberFormat="1" applyFont="1" applyFill="1" applyBorder="1" applyAlignment="1"/>
    <xf numFmtId="39" fontId="2" fillId="6" borderId="0" xfId="0" applyNumberFormat="1" applyFont="1" applyFill="1" applyBorder="1" applyAlignment="1">
      <alignment horizontal="left" vertical="center" wrapText="1"/>
    </xf>
    <xf numFmtId="39" fontId="2" fillId="6" borderId="5" xfId="1" applyNumberFormat="1" applyFont="1" applyFill="1" applyBorder="1" applyAlignment="1"/>
    <xf numFmtId="0" fontId="2" fillId="6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49" fontId="2" fillId="7" borderId="4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vertical="center" wrapText="1"/>
    </xf>
    <xf numFmtId="39" fontId="2" fillId="7" borderId="4" xfId="1" applyNumberFormat="1" applyFont="1" applyFill="1" applyBorder="1" applyAlignment="1"/>
    <xf numFmtId="39" fontId="2" fillId="7" borderId="5" xfId="1" applyNumberFormat="1" applyFont="1" applyFill="1" applyBorder="1" applyAlignment="1"/>
    <xf numFmtId="39" fontId="2" fillId="0" borderId="0" xfId="0" applyNumberFormat="1" applyFont="1" applyFill="1" applyBorder="1" applyAlignment="1">
      <alignment vertical="center" wrapText="1"/>
    </xf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39" fontId="3" fillId="3" borderId="5" xfId="1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39" fontId="2" fillId="3" borderId="8" xfId="0" applyNumberFormat="1" applyFont="1" applyFill="1" applyBorder="1" applyAlignment="1">
      <alignment horizontal="center" vertical="center"/>
    </xf>
    <xf numFmtId="39" fontId="2" fillId="3" borderId="7" xfId="1" applyNumberFormat="1" applyFont="1" applyFill="1" applyBorder="1" applyAlignment="1"/>
    <xf numFmtId="39" fontId="2" fillId="3" borderId="9" xfId="1" applyNumberFormat="1" applyFont="1" applyFill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/>
    <xf numFmtId="0" fontId="2" fillId="2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0" fillId="0" borderId="0" xfId="0" applyFill="1"/>
    <xf numFmtId="39" fontId="2" fillId="2" borderId="5" xfId="1" applyNumberFormat="1" applyFont="1" applyFill="1" applyBorder="1" applyAlignment="1">
      <alignment horizontal="right"/>
    </xf>
    <xf numFmtId="39" fontId="3" fillId="0" borderId="5" xfId="1" applyNumberFormat="1" applyFont="1" applyFill="1" applyBorder="1" applyAlignment="1">
      <alignment horizontal="right"/>
    </xf>
    <xf numFmtId="39" fontId="2" fillId="2" borderId="5" xfId="1" applyNumberFormat="1" applyFont="1" applyFill="1" applyBorder="1" applyAlignment="1">
      <alignment horizontal="right" wrapText="1"/>
    </xf>
    <xf numFmtId="39" fontId="2" fillId="3" borderId="4" xfId="1" applyNumberFormat="1" applyFont="1" applyFill="1" applyBorder="1" applyAlignment="1">
      <alignment horizontal="right"/>
    </xf>
    <xf numFmtId="39" fontId="2" fillId="4" borderId="4" xfId="1" applyNumberFormat="1" applyFont="1" applyFill="1" applyBorder="1" applyAlignment="1">
      <alignment horizontal="right"/>
    </xf>
    <xf numFmtId="39" fontId="2" fillId="5" borderId="4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 wrapText="1"/>
    </xf>
    <xf numFmtId="39" fontId="2" fillId="5" borderId="5" xfId="1" applyNumberFormat="1" applyFont="1" applyFill="1" applyBorder="1" applyAlignment="1">
      <alignment horizontal="right"/>
    </xf>
    <xf numFmtId="39" fontId="2" fillId="2" borderId="0" xfId="0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wrapText="1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359708</xdr:colOff>
      <xdr:row>209</xdr:row>
      <xdr:rowOff>108767</xdr:rowOff>
    </xdr:from>
    <xdr:to>
      <xdr:col>2</xdr:col>
      <xdr:colOff>2441201</xdr:colOff>
      <xdr:row>214</xdr:row>
      <xdr:rowOff>94199</xdr:rowOff>
    </xdr:to>
    <xdr:sp macro="" textlink="">
      <xdr:nvSpPr>
        <xdr:cNvPr id="2" name="CuadroTexto 1"/>
        <xdr:cNvSpPr txBox="1"/>
      </xdr:nvSpPr>
      <xdr:spPr>
        <a:xfrm>
          <a:off x="1264583" y="43904717"/>
          <a:ext cx="2081493" cy="937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/>
            <a:t>                 </a:t>
          </a:r>
          <a:r>
            <a:rPr lang="es-DO" sz="1100" b="1"/>
            <a:t>Elaborado por:</a:t>
          </a:r>
        </a:p>
        <a:p>
          <a:endParaRPr lang="es-DO" sz="1100" b="1"/>
        </a:p>
        <a:p>
          <a:pPr algn="ctr"/>
          <a:r>
            <a:rPr lang="es-DO" sz="1100"/>
            <a:t>Lic. Deysis Esther Matos</a:t>
          </a:r>
        </a:p>
        <a:p>
          <a:pPr algn="ctr"/>
          <a:r>
            <a:rPr lang="es-DO" sz="1100" b="1"/>
            <a:t>Encargada de Presupuesto</a:t>
          </a:r>
        </a:p>
      </xdr:txBody>
    </xdr:sp>
    <xdr:clientData/>
  </xdr:twoCellAnchor>
  <xdr:twoCellAnchor>
    <xdr:from>
      <xdr:col>3</xdr:col>
      <xdr:colOff>533400</xdr:colOff>
      <xdr:row>209</xdr:row>
      <xdr:rowOff>128693</xdr:rowOff>
    </xdr:from>
    <xdr:to>
      <xdr:col>6</xdr:col>
      <xdr:colOff>123264</xdr:colOff>
      <xdr:row>214</xdr:row>
      <xdr:rowOff>55224</xdr:rowOff>
    </xdr:to>
    <xdr:sp macro="" textlink="">
      <xdr:nvSpPr>
        <xdr:cNvPr id="3" name="CuadroTexto 2"/>
        <xdr:cNvSpPr txBox="1"/>
      </xdr:nvSpPr>
      <xdr:spPr>
        <a:xfrm>
          <a:off x="4648200" y="43924643"/>
          <a:ext cx="2494989" cy="879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/>
            <a:t>              </a:t>
          </a:r>
          <a:r>
            <a:rPr lang="es-DO" sz="1100" baseline="0"/>
            <a:t>    </a:t>
          </a:r>
          <a:r>
            <a:rPr lang="es-DO" sz="1100" b="1"/>
            <a:t>Verificado por:</a:t>
          </a:r>
        </a:p>
        <a:p>
          <a:endParaRPr lang="es-DO" sz="1100" b="1"/>
        </a:p>
        <a:p>
          <a:pPr algn="ctr"/>
          <a:r>
            <a:rPr lang="es-DO" sz="1100"/>
            <a:t>Lic. Jorge A. De Castro</a:t>
          </a:r>
        </a:p>
        <a:p>
          <a:pPr algn="ctr"/>
          <a:r>
            <a:rPr lang="es-DO" sz="1100" b="1"/>
            <a:t>Encargado  Financiero</a:t>
          </a:r>
        </a:p>
      </xdr:txBody>
    </xdr:sp>
    <xdr:clientData/>
  </xdr:twoCellAnchor>
  <xdr:twoCellAnchor>
    <xdr:from>
      <xdr:col>6</xdr:col>
      <xdr:colOff>505945</xdr:colOff>
      <xdr:row>208</xdr:row>
      <xdr:rowOff>163186</xdr:rowOff>
    </xdr:from>
    <xdr:to>
      <xdr:col>10</xdr:col>
      <xdr:colOff>65553</xdr:colOff>
      <xdr:row>215</xdr:row>
      <xdr:rowOff>0</xdr:rowOff>
    </xdr:to>
    <xdr:sp macro="" textlink="">
      <xdr:nvSpPr>
        <xdr:cNvPr id="4" name="CuadroTexto 3"/>
        <xdr:cNvSpPr txBox="1"/>
      </xdr:nvSpPr>
      <xdr:spPr>
        <a:xfrm>
          <a:off x="7649695" y="43711486"/>
          <a:ext cx="3407708" cy="1170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 b="1"/>
            <a:t>                                 Aprobado por:</a:t>
          </a:r>
        </a:p>
        <a:p>
          <a:endParaRPr lang="es-DO" sz="1100" b="1"/>
        </a:p>
        <a:p>
          <a:pPr algn="ctr"/>
          <a:r>
            <a:rPr lang="es-DO" sz="1100"/>
            <a:t>Lic. Noé Vasquez Camilo</a:t>
          </a:r>
        </a:p>
        <a:p>
          <a:pPr algn="ctr"/>
          <a:r>
            <a:rPr lang="es-DO" sz="1100" b="1"/>
            <a:t>Director Administrativo y Financiero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J216"/>
  <sheetViews>
    <sheetView tabSelected="1" view="pageBreakPreview" zoomScale="85" zoomScaleNormal="100" zoomScaleSheetLayoutView="85" workbookViewId="0">
      <pane xSplit="4" ySplit="4" topLeftCell="E194" activePane="bottomRight" state="frozen"/>
      <selection pane="topRight" activeCell="E1" sqref="E1"/>
      <selection pane="bottomLeft" activeCell="A5" sqref="A5"/>
      <selection pane="bottomRight" activeCell="I207" sqref="I207"/>
    </sheetView>
  </sheetViews>
  <sheetFormatPr baseColWidth="10" defaultRowHeight="15" x14ac:dyDescent="0.25"/>
  <cols>
    <col min="1" max="1" width="2.28515625" customWidth="1"/>
    <col min="2" max="2" width="11.28515625" customWidth="1"/>
    <col min="3" max="3" width="50" customWidth="1"/>
    <col min="4" max="5" width="14.85546875" bestFit="1" customWidth="1"/>
    <col min="6" max="6" width="13.85546875" customWidth="1"/>
    <col min="7" max="7" width="15" customWidth="1"/>
    <col min="8" max="9" width="13.42578125" customWidth="1"/>
    <col min="10" max="10" width="15.85546875" bestFit="1" customWidth="1"/>
  </cols>
  <sheetData>
    <row r="2" spans="2:10" x14ac:dyDescent="0.25">
      <c r="B2" s="3"/>
      <c r="C2" s="2"/>
      <c r="D2" s="2"/>
      <c r="E2" s="113"/>
      <c r="F2" s="2"/>
      <c r="G2" s="2"/>
      <c r="H2" s="2"/>
      <c r="I2" s="2"/>
      <c r="J2" s="114"/>
    </row>
    <row r="3" spans="2:10" ht="30" customHeight="1" x14ac:dyDescent="0.25">
      <c r="B3" s="4" t="s">
        <v>0</v>
      </c>
      <c r="C3" s="1" t="s">
        <v>1</v>
      </c>
      <c r="D3" s="4" t="s">
        <v>269</v>
      </c>
      <c r="E3" s="4" t="s">
        <v>270</v>
      </c>
      <c r="F3" s="4" t="s">
        <v>2</v>
      </c>
      <c r="G3" s="4" t="s">
        <v>3</v>
      </c>
      <c r="H3" s="4" t="s">
        <v>267</v>
      </c>
      <c r="I3" s="4" t="s">
        <v>285</v>
      </c>
      <c r="J3" s="4" t="s">
        <v>268</v>
      </c>
    </row>
    <row r="4" spans="2:10" x14ac:dyDescent="0.25">
      <c r="B4" s="5">
        <v>11</v>
      </c>
      <c r="C4" s="6" t="s">
        <v>4</v>
      </c>
      <c r="D4" s="7">
        <f t="shared" ref="D4:J4" si="0">+D5+D162+D176+D190</f>
        <v>701381669</v>
      </c>
      <c r="E4" s="7">
        <f t="shared" si="0"/>
        <v>901881669</v>
      </c>
      <c r="F4" s="7">
        <f t="shared" si="0"/>
        <v>44854613.731835134</v>
      </c>
      <c r="G4" s="7">
        <f t="shared" si="0"/>
        <v>55179504.955121681</v>
      </c>
      <c r="H4" s="124">
        <f t="shared" si="0"/>
        <v>56018083.698024414</v>
      </c>
      <c r="I4" s="124">
        <v>59473870.355042659</v>
      </c>
      <c r="J4" s="7">
        <f t="shared" si="0"/>
        <v>215526072.74002388</v>
      </c>
    </row>
    <row r="5" spans="2:10" x14ac:dyDescent="0.25">
      <c r="B5" s="8" t="s">
        <v>5</v>
      </c>
      <c r="C5" s="9" t="s">
        <v>6</v>
      </c>
      <c r="D5" s="10">
        <f t="shared" ref="D5:J5" si="1">+D6+D38+D82+D137+D142</f>
        <v>602632629</v>
      </c>
      <c r="E5" s="10">
        <f t="shared" si="1"/>
        <v>782689195</v>
      </c>
      <c r="F5" s="10">
        <f t="shared" si="1"/>
        <v>36318893.015981138</v>
      </c>
      <c r="G5" s="10">
        <f t="shared" si="1"/>
        <v>46270717.260690145</v>
      </c>
      <c r="H5" s="125">
        <f t="shared" si="1"/>
        <v>47346180.820782416</v>
      </c>
      <c r="I5" s="125">
        <v>49963110.784420013</v>
      </c>
      <c r="J5" s="10">
        <f t="shared" si="1"/>
        <v>179898901.88187373</v>
      </c>
    </row>
    <row r="6" spans="2:10" x14ac:dyDescent="0.25">
      <c r="B6" s="11">
        <v>21</v>
      </c>
      <c r="C6" s="12" t="s">
        <v>7</v>
      </c>
      <c r="D6" s="13">
        <f t="shared" ref="D6:J6" si="2">+D7+D20+D24+D29+D34</f>
        <v>485316189</v>
      </c>
      <c r="E6" s="13">
        <f t="shared" si="2"/>
        <v>473406110</v>
      </c>
      <c r="F6" s="13">
        <f t="shared" si="2"/>
        <v>32449319.085846778</v>
      </c>
      <c r="G6" s="13">
        <f t="shared" si="2"/>
        <v>28829888.544201415</v>
      </c>
      <c r="H6" s="126">
        <f t="shared" si="2"/>
        <v>32699785.990562413</v>
      </c>
      <c r="I6" s="126">
        <v>36470715.721180014</v>
      </c>
      <c r="J6" s="13">
        <f t="shared" si="2"/>
        <v>130449709.34179063</v>
      </c>
    </row>
    <row r="7" spans="2:10" x14ac:dyDescent="0.25">
      <c r="B7" s="14">
        <v>211</v>
      </c>
      <c r="C7" s="15" t="s">
        <v>8</v>
      </c>
      <c r="D7" s="16">
        <f t="shared" ref="D7:J7" si="3">+D8+D10+D14+D16+D17+D19</f>
        <v>392132629</v>
      </c>
      <c r="E7" s="16">
        <f t="shared" si="3"/>
        <v>371615218</v>
      </c>
      <c r="F7" s="16">
        <f t="shared" si="3"/>
        <v>25525406.527554218</v>
      </c>
      <c r="G7" s="17">
        <f t="shared" si="3"/>
        <v>21893072.805348407</v>
      </c>
      <c r="H7" s="121">
        <f>+H8+H10+H14+H16+H17+H19</f>
        <v>25177222.322288886</v>
      </c>
      <c r="I7" s="121">
        <v>29723844.374000009</v>
      </c>
      <c r="J7" s="16">
        <f t="shared" si="3"/>
        <v>102319546.02919152</v>
      </c>
    </row>
    <row r="8" spans="2:10" x14ac:dyDescent="0.25">
      <c r="B8" s="18">
        <v>2111</v>
      </c>
      <c r="C8" s="19" t="s">
        <v>9</v>
      </c>
      <c r="D8" s="20">
        <f t="shared" ref="D8:J8" si="4">+D9</f>
        <v>259737035</v>
      </c>
      <c r="E8" s="20">
        <f t="shared" si="4"/>
        <v>300000000</v>
      </c>
      <c r="F8" s="20">
        <f t="shared" si="4"/>
        <v>19797409.24755422</v>
      </c>
      <c r="G8" s="21">
        <f t="shared" si="4"/>
        <v>19961110.625348408</v>
      </c>
      <c r="H8" s="127">
        <f t="shared" si="4"/>
        <v>20739203.892288886</v>
      </c>
      <c r="I8" s="127">
        <v>22434242.624000009</v>
      </c>
      <c r="J8" s="20">
        <f t="shared" si="4"/>
        <v>82931966.389191523</v>
      </c>
    </row>
    <row r="9" spans="2:10" x14ac:dyDescent="0.25">
      <c r="B9" s="22" t="s">
        <v>10</v>
      </c>
      <c r="C9" s="23" t="s">
        <v>11</v>
      </c>
      <c r="D9" s="24">
        <v>259737035</v>
      </c>
      <c r="E9" s="25">
        <v>300000000</v>
      </c>
      <c r="F9" s="26">
        <v>19797409.24755422</v>
      </c>
      <c r="G9" s="27">
        <v>19961110.625348408</v>
      </c>
      <c r="H9" s="122">
        <v>20739203.892288886</v>
      </c>
      <c r="I9" s="122">
        <v>22434242.624000009</v>
      </c>
      <c r="J9" s="26">
        <f>+F9+G9+H9+I9</f>
        <v>82931966.389191523</v>
      </c>
    </row>
    <row r="10" spans="2:10" ht="17.25" customHeight="1" x14ac:dyDescent="0.25">
      <c r="B10" s="18">
        <v>2112</v>
      </c>
      <c r="C10" s="131" t="s">
        <v>272</v>
      </c>
      <c r="D10" s="20">
        <f t="shared" ref="D10:G10" si="5">SUM(D11:D13)</f>
        <v>2500000</v>
      </c>
      <c r="E10" s="29">
        <f t="shared" si="5"/>
        <v>3500000</v>
      </c>
      <c r="F10" s="30">
        <f t="shared" si="5"/>
        <v>306771.20000000001</v>
      </c>
      <c r="G10" s="31">
        <f t="shared" si="5"/>
        <v>306771.20000000001</v>
      </c>
      <c r="H10" s="128">
        <f t="shared" ref="H10" si="6">SUM(H11:H13)</f>
        <v>306771.20000000001</v>
      </c>
      <c r="I10" s="128">
        <v>306771.20000000001</v>
      </c>
      <c r="J10" s="30">
        <f>SUM(J11:J13)</f>
        <v>1227084.8</v>
      </c>
    </row>
    <row r="11" spans="2:10" x14ac:dyDescent="0.25">
      <c r="B11" s="22" t="s">
        <v>12</v>
      </c>
      <c r="C11" s="32" t="s">
        <v>13</v>
      </c>
      <c r="D11" s="33">
        <v>500000</v>
      </c>
      <c r="E11" s="25">
        <v>1000000</v>
      </c>
      <c r="F11" s="26">
        <v>50000</v>
      </c>
      <c r="G11" s="27">
        <v>50000</v>
      </c>
      <c r="H11" s="122">
        <v>50000</v>
      </c>
      <c r="I11" s="122">
        <v>50000</v>
      </c>
      <c r="J11" s="26">
        <f>+F11+G11+H11+I11</f>
        <v>200000</v>
      </c>
    </row>
    <row r="12" spans="2:10" x14ac:dyDescent="0.25">
      <c r="B12" s="22" t="s">
        <v>14</v>
      </c>
      <c r="C12" s="34" t="s">
        <v>15</v>
      </c>
      <c r="D12" s="33">
        <v>2000000</v>
      </c>
      <c r="E12" s="25">
        <v>2000000</v>
      </c>
      <c r="F12" s="35">
        <v>256771.20000000001</v>
      </c>
      <c r="G12" s="36">
        <v>256771.20000000001</v>
      </c>
      <c r="H12" s="122">
        <v>256771.20000000001</v>
      </c>
      <c r="I12" s="122">
        <v>256771.20000000001</v>
      </c>
      <c r="J12" s="26">
        <f>+F12+G12+H12+I12</f>
        <v>1027084.8</v>
      </c>
    </row>
    <row r="13" spans="2:10" x14ac:dyDescent="0.25">
      <c r="B13" s="22" t="s">
        <v>16</v>
      </c>
      <c r="C13" s="34" t="s">
        <v>17</v>
      </c>
      <c r="D13" s="35">
        <v>0</v>
      </c>
      <c r="E13" s="25">
        <v>500000</v>
      </c>
      <c r="F13" s="35">
        <v>0</v>
      </c>
      <c r="G13" s="36">
        <v>0</v>
      </c>
      <c r="H13" s="122">
        <v>0</v>
      </c>
      <c r="I13" s="122">
        <v>0</v>
      </c>
      <c r="J13" s="26">
        <f t="shared" ref="J13" si="7">+F13+G13+H13+I13</f>
        <v>0</v>
      </c>
    </row>
    <row r="14" spans="2:10" x14ac:dyDescent="0.25">
      <c r="B14" s="18">
        <v>2113</v>
      </c>
      <c r="C14" s="28" t="s">
        <v>18</v>
      </c>
      <c r="D14" s="20">
        <f t="shared" ref="D14:J14" si="8">+D15</f>
        <v>0</v>
      </c>
      <c r="E14" s="29">
        <f t="shared" si="8"/>
        <v>7000000</v>
      </c>
      <c r="F14" s="20">
        <f t="shared" si="8"/>
        <v>0</v>
      </c>
      <c r="G14" s="21">
        <f t="shared" si="8"/>
        <v>0</v>
      </c>
      <c r="H14" s="127">
        <f t="shared" si="8"/>
        <v>0</v>
      </c>
      <c r="I14" s="127">
        <v>0</v>
      </c>
      <c r="J14" s="20">
        <f t="shared" si="8"/>
        <v>0</v>
      </c>
    </row>
    <row r="15" spans="2:10" x14ac:dyDescent="0.25">
      <c r="B15" s="22" t="s">
        <v>19</v>
      </c>
      <c r="C15" s="32" t="s">
        <v>18</v>
      </c>
      <c r="D15" s="35">
        <v>0</v>
      </c>
      <c r="E15" s="35">
        <v>7000000</v>
      </c>
      <c r="F15" s="26">
        <v>0</v>
      </c>
      <c r="G15" s="27">
        <v>0</v>
      </c>
      <c r="H15" s="122">
        <v>0</v>
      </c>
      <c r="I15" s="122">
        <v>0</v>
      </c>
      <c r="J15" s="26">
        <f>+F15+G15+H15+I15</f>
        <v>0</v>
      </c>
    </row>
    <row r="16" spans="2:10" x14ac:dyDescent="0.25">
      <c r="B16" s="18">
        <v>2114</v>
      </c>
      <c r="C16" s="37" t="s">
        <v>20</v>
      </c>
      <c r="D16" s="20">
        <v>19428086</v>
      </c>
      <c r="E16" s="20">
        <v>20000000</v>
      </c>
      <c r="F16" s="20">
        <v>132614.13</v>
      </c>
      <c r="G16" s="21">
        <v>0</v>
      </c>
      <c r="H16" s="127">
        <v>0</v>
      </c>
      <c r="I16" s="127">
        <v>84852.75</v>
      </c>
      <c r="J16" s="20">
        <f>+F16+G16+H16+I16</f>
        <v>217466.88</v>
      </c>
    </row>
    <row r="17" spans="2:10" x14ac:dyDescent="0.25">
      <c r="B17" s="18">
        <v>2115</v>
      </c>
      <c r="C17" s="37" t="s">
        <v>21</v>
      </c>
      <c r="D17" s="20">
        <f t="shared" ref="D17:J17" si="9">+D18</f>
        <v>66767508</v>
      </c>
      <c r="E17" s="20">
        <f t="shared" si="9"/>
        <v>23115218</v>
      </c>
      <c r="F17" s="20">
        <f t="shared" si="9"/>
        <v>1508002.7699999998</v>
      </c>
      <c r="G17" s="21">
        <f t="shared" si="9"/>
        <v>1580677.63</v>
      </c>
      <c r="H17" s="127">
        <f>+H18</f>
        <v>2621730.2799999998</v>
      </c>
      <c r="I17" s="127">
        <v>5388990.4900000002</v>
      </c>
      <c r="J17" s="20">
        <f t="shared" si="9"/>
        <v>11099401.17</v>
      </c>
    </row>
    <row r="18" spans="2:10" x14ac:dyDescent="0.25">
      <c r="B18" s="22" t="s">
        <v>22</v>
      </c>
      <c r="C18" s="34" t="s">
        <v>23</v>
      </c>
      <c r="D18" s="35">
        <v>66767508</v>
      </c>
      <c r="E18" s="35">
        <v>23115218</v>
      </c>
      <c r="F18" s="35">
        <v>1508002.7699999998</v>
      </c>
      <c r="G18" s="36">
        <v>1580677.63</v>
      </c>
      <c r="H18" s="122">
        <v>2621730.2799999998</v>
      </c>
      <c r="I18" s="122">
        <v>5388990.4900000002</v>
      </c>
      <c r="J18" s="26">
        <f>+F18+G18+H18+I18</f>
        <v>11099401.17</v>
      </c>
    </row>
    <row r="19" spans="2:10" x14ac:dyDescent="0.25">
      <c r="B19" s="18">
        <v>2116</v>
      </c>
      <c r="C19" s="37" t="s">
        <v>24</v>
      </c>
      <c r="D19" s="20">
        <v>43700000</v>
      </c>
      <c r="E19" s="20">
        <v>18000000</v>
      </c>
      <c r="F19" s="20">
        <v>3780609.18</v>
      </c>
      <c r="G19" s="21">
        <v>44513.35</v>
      </c>
      <c r="H19" s="127">
        <v>1509516.95</v>
      </c>
      <c r="I19" s="127">
        <v>1508987.31</v>
      </c>
      <c r="J19" s="20">
        <f>+F19+G19+H19+I19</f>
        <v>6843626.790000001</v>
      </c>
    </row>
    <row r="20" spans="2:10" x14ac:dyDescent="0.25">
      <c r="B20" s="14">
        <v>212</v>
      </c>
      <c r="C20" s="38" t="s">
        <v>25</v>
      </c>
      <c r="D20" s="16">
        <f t="shared" ref="D20:J20" si="10">+D21</f>
        <v>38700000</v>
      </c>
      <c r="E20" s="16">
        <f t="shared" si="10"/>
        <v>38307332</v>
      </c>
      <c r="F20" s="16">
        <f t="shared" si="10"/>
        <v>3772809.4082925627</v>
      </c>
      <c r="G20" s="17">
        <f t="shared" si="10"/>
        <v>3689681.7</v>
      </c>
      <c r="H20" s="121">
        <f t="shared" si="10"/>
        <v>3743969.5913105598</v>
      </c>
      <c r="I20" s="121">
        <v>3840837.33</v>
      </c>
      <c r="J20" s="16">
        <f t="shared" si="10"/>
        <v>15047298.029603122</v>
      </c>
    </row>
    <row r="21" spans="2:10" x14ac:dyDescent="0.25">
      <c r="B21" s="18">
        <v>2122</v>
      </c>
      <c r="C21" s="37" t="s">
        <v>26</v>
      </c>
      <c r="D21" s="20">
        <f t="shared" ref="D21:J21" si="11">SUM(D22:D23)</f>
        <v>38700000</v>
      </c>
      <c r="E21" s="20">
        <f t="shared" si="11"/>
        <v>38307332</v>
      </c>
      <c r="F21" s="20">
        <f t="shared" si="11"/>
        <v>3772809.4082925627</v>
      </c>
      <c r="G21" s="21">
        <f t="shared" si="11"/>
        <v>3689681.7</v>
      </c>
      <c r="H21" s="127">
        <f t="shared" ref="H21" si="12">SUM(H22:H23)</f>
        <v>3743969.5913105598</v>
      </c>
      <c r="I21" s="127">
        <v>3840837.33</v>
      </c>
      <c r="J21" s="20">
        <f t="shared" si="11"/>
        <v>15047298.029603122</v>
      </c>
    </row>
    <row r="22" spans="2:10" x14ac:dyDescent="0.25">
      <c r="B22" s="22" t="s">
        <v>27</v>
      </c>
      <c r="C22" s="34" t="s">
        <v>28</v>
      </c>
      <c r="D22" s="35">
        <v>300000</v>
      </c>
      <c r="E22" s="35">
        <v>1000000</v>
      </c>
      <c r="F22" s="35">
        <v>0</v>
      </c>
      <c r="G22" s="36">
        <v>0</v>
      </c>
      <c r="H22" s="122">
        <v>0</v>
      </c>
      <c r="I22" s="122">
        <v>0</v>
      </c>
      <c r="J22" s="26">
        <f t="shared" ref="J22:J23" si="13">+F22+G22+H22+I22</f>
        <v>0</v>
      </c>
    </row>
    <row r="23" spans="2:10" x14ac:dyDescent="0.25">
      <c r="B23" s="39" t="s">
        <v>29</v>
      </c>
      <c r="C23" s="40" t="s">
        <v>30</v>
      </c>
      <c r="D23" s="35">
        <v>38400000</v>
      </c>
      <c r="E23" s="35">
        <v>37307332</v>
      </c>
      <c r="F23" s="35">
        <v>3772809.4082925627</v>
      </c>
      <c r="G23" s="36">
        <v>3689681.7</v>
      </c>
      <c r="H23" s="122">
        <v>3743969.5913105598</v>
      </c>
      <c r="I23" s="122">
        <v>3840837.33</v>
      </c>
      <c r="J23" s="26">
        <f t="shared" si="13"/>
        <v>15047298.029603122</v>
      </c>
    </row>
    <row r="24" spans="2:10" x14ac:dyDescent="0.25">
      <c r="B24" s="41">
        <v>213</v>
      </c>
      <c r="C24" s="42" t="s">
        <v>31</v>
      </c>
      <c r="D24" s="16">
        <f t="shared" ref="D24:J24" si="14">+D25+D27</f>
        <v>6120000</v>
      </c>
      <c r="E24" s="16">
        <f t="shared" si="14"/>
        <v>6120000</v>
      </c>
      <c r="F24" s="16">
        <f t="shared" si="14"/>
        <v>315558.75</v>
      </c>
      <c r="G24" s="17">
        <f t="shared" si="14"/>
        <v>333008.75</v>
      </c>
      <c r="H24" s="121">
        <f t="shared" si="14"/>
        <v>381358.95</v>
      </c>
      <c r="I24" s="121">
        <v>341758.75</v>
      </c>
      <c r="J24" s="16">
        <f t="shared" si="14"/>
        <v>1371685.2</v>
      </c>
    </row>
    <row r="25" spans="2:10" x14ac:dyDescent="0.25">
      <c r="B25" s="43">
        <v>2131</v>
      </c>
      <c r="C25" s="44" t="s">
        <v>32</v>
      </c>
      <c r="D25" s="20">
        <f t="shared" ref="D25:J25" si="15">+D26</f>
        <v>3000000</v>
      </c>
      <c r="E25" s="20">
        <f t="shared" si="15"/>
        <v>3000000</v>
      </c>
      <c r="F25" s="20">
        <f t="shared" si="15"/>
        <v>0</v>
      </c>
      <c r="G25" s="21">
        <f t="shared" si="15"/>
        <v>17450</v>
      </c>
      <c r="H25" s="127">
        <f t="shared" si="15"/>
        <v>65800.2</v>
      </c>
      <c r="I25" s="127">
        <v>26200</v>
      </c>
      <c r="J25" s="20">
        <f t="shared" si="15"/>
        <v>109450.2</v>
      </c>
    </row>
    <row r="26" spans="2:10" x14ac:dyDescent="0.25">
      <c r="B26" s="39" t="s">
        <v>33</v>
      </c>
      <c r="C26" s="40" t="s">
        <v>34</v>
      </c>
      <c r="D26" s="35">
        <v>3000000</v>
      </c>
      <c r="E26" s="35">
        <v>3000000</v>
      </c>
      <c r="F26" s="35">
        <v>0</v>
      </c>
      <c r="G26" s="36">
        <v>17450</v>
      </c>
      <c r="H26" s="122">
        <v>65800.2</v>
      </c>
      <c r="I26" s="122">
        <v>26200</v>
      </c>
      <c r="J26" s="26">
        <f>+F26+G26+H26+I26</f>
        <v>109450.2</v>
      </c>
    </row>
    <row r="27" spans="2:10" x14ac:dyDescent="0.25">
      <c r="B27" s="43">
        <v>2132</v>
      </c>
      <c r="C27" s="44" t="s">
        <v>35</v>
      </c>
      <c r="D27" s="20">
        <v>3120000</v>
      </c>
      <c r="E27" s="20">
        <v>3120000</v>
      </c>
      <c r="F27" s="20">
        <f>+F28</f>
        <v>315558.75</v>
      </c>
      <c r="G27" s="21">
        <f>+G28</f>
        <v>315558.75</v>
      </c>
      <c r="H27" s="127">
        <f>+H28</f>
        <v>315558.75</v>
      </c>
      <c r="I27" s="127">
        <v>315558.75</v>
      </c>
      <c r="J27" s="20">
        <f>+J28</f>
        <v>1262235</v>
      </c>
    </row>
    <row r="28" spans="2:10" x14ac:dyDescent="0.25">
      <c r="B28" s="39" t="s">
        <v>36</v>
      </c>
      <c r="C28" s="40" t="s">
        <v>37</v>
      </c>
      <c r="D28" s="35">
        <v>3120000</v>
      </c>
      <c r="E28" s="35">
        <v>3120000</v>
      </c>
      <c r="F28" s="35">
        <v>315558.75</v>
      </c>
      <c r="G28" s="36">
        <v>315558.75</v>
      </c>
      <c r="H28" s="122">
        <v>315558.75</v>
      </c>
      <c r="I28" s="122">
        <v>315558.75</v>
      </c>
      <c r="J28" s="26">
        <f>+F28+G28+H28+I28</f>
        <v>1262235</v>
      </c>
    </row>
    <row r="29" spans="2:10" x14ac:dyDescent="0.25">
      <c r="B29" s="41">
        <v>214</v>
      </c>
      <c r="C29" s="42" t="s">
        <v>38</v>
      </c>
      <c r="D29" s="16">
        <f t="shared" ref="D29:J29" si="16">+D30+D31</f>
        <v>0</v>
      </c>
      <c r="E29" s="16">
        <f t="shared" si="16"/>
        <v>8000000</v>
      </c>
      <c r="F29" s="16">
        <f t="shared" si="16"/>
        <v>0</v>
      </c>
      <c r="G29" s="17">
        <f t="shared" si="16"/>
        <v>0</v>
      </c>
      <c r="H29" s="121">
        <f t="shared" si="16"/>
        <v>495459.29</v>
      </c>
      <c r="I29" s="121">
        <v>-495459.29</v>
      </c>
      <c r="J29" s="16">
        <f t="shared" si="16"/>
        <v>0</v>
      </c>
    </row>
    <row r="30" spans="2:10" x14ac:dyDescent="0.25">
      <c r="B30" s="39" t="s">
        <v>39</v>
      </c>
      <c r="C30" s="45" t="s">
        <v>40</v>
      </c>
      <c r="D30" s="35">
        <v>0</v>
      </c>
      <c r="E30" s="35">
        <v>4000000</v>
      </c>
      <c r="F30" s="35">
        <v>0</v>
      </c>
      <c r="G30" s="36">
        <v>0</v>
      </c>
      <c r="H30" s="122">
        <v>0</v>
      </c>
      <c r="I30" s="122">
        <v>0</v>
      </c>
      <c r="J30" s="26">
        <f>+F30+G30+H30+I30</f>
        <v>0</v>
      </c>
    </row>
    <row r="31" spans="2:10" x14ac:dyDescent="0.25">
      <c r="B31" s="43">
        <v>2142</v>
      </c>
      <c r="C31" s="46" t="s">
        <v>41</v>
      </c>
      <c r="D31" s="20">
        <f t="shared" ref="D31:J31" si="17">SUM(D32:D33)</f>
        <v>0</v>
      </c>
      <c r="E31" s="20">
        <f t="shared" si="17"/>
        <v>4000000</v>
      </c>
      <c r="F31" s="20">
        <f t="shared" si="17"/>
        <v>0</v>
      </c>
      <c r="G31" s="21">
        <f t="shared" si="17"/>
        <v>0</v>
      </c>
      <c r="H31" s="127">
        <f t="shared" ref="H31" si="18">SUM(H32:H33)</f>
        <v>495459.29</v>
      </c>
      <c r="I31" s="127">
        <v>-495459.29</v>
      </c>
      <c r="J31" s="20">
        <f t="shared" si="17"/>
        <v>0</v>
      </c>
    </row>
    <row r="32" spans="2:10" x14ac:dyDescent="0.25">
      <c r="B32" s="39" t="s">
        <v>42</v>
      </c>
      <c r="C32" s="45" t="s">
        <v>43</v>
      </c>
      <c r="D32" s="35">
        <v>0</v>
      </c>
      <c r="E32" s="35">
        <v>2000000</v>
      </c>
      <c r="F32" s="35">
        <v>0</v>
      </c>
      <c r="G32" s="36">
        <v>0</v>
      </c>
      <c r="H32" s="122">
        <v>495459.29</v>
      </c>
      <c r="I32" s="122">
        <v>-495459.29</v>
      </c>
      <c r="J32" s="26">
        <f t="shared" ref="J32:J33" si="19">+F32+G32+H32+I32</f>
        <v>0</v>
      </c>
    </row>
    <row r="33" spans="2:10" x14ac:dyDescent="0.25">
      <c r="B33" s="39" t="s">
        <v>44</v>
      </c>
      <c r="C33" s="45" t="s">
        <v>45</v>
      </c>
      <c r="D33" s="35">
        <v>0</v>
      </c>
      <c r="E33" s="35">
        <v>2000000</v>
      </c>
      <c r="F33" s="35">
        <v>0</v>
      </c>
      <c r="G33" s="36">
        <v>0</v>
      </c>
      <c r="H33" s="122">
        <v>0</v>
      </c>
      <c r="I33" s="122">
        <v>0</v>
      </c>
      <c r="J33" s="26">
        <f t="shared" si="19"/>
        <v>0</v>
      </c>
    </row>
    <row r="34" spans="2:10" x14ac:dyDescent="0.25">
      <c r="B34" s="41">
        <v>215</v>
      </c>
      <c r="C34" s="47" t="s">
        <v>46</v>
      </c>
      <c r="D34" s="16">
        <f>D37+D36+D35</f>
        <v>48363560</v>
      </c>
      <c r="E34" s="16">
        <f>E37+E36+E35</f>
        <v>49363560</v>
      </c>
      <c r="F34" s="48">
        <f>+F35+F36+F37</f>
        <v>2835544.4</v>
      </c>
      <c r="G34" s="49">
        <f>+G35+G36+G37</f>
        <v>2914125.2888530088</v>
      </c>
      <c r="H34" s="123">
        <f>+H35+H36+H37</f>
        <v>2901775.8369629695</v>
      </c>
      <c r="I34" s="123">
        <v>3059734.55718</v>
      </c>
      <c r="J34" s="48">
        <f>+J35+J36+J37</f>
        <v>11711180.082995977</v>
      </c>
    </row>
    <row r="35" spans="2:10" x14ac:dyDescent="0.25">
      <c r="B35" s="39" t="s">
        <v>47</v>
      </c>
      <c r="C35" s="40" t="s">
        <v>48</v>
      </c>
      <c r="D35" s="35">
        <v>22144000</v>
      </c>
      <c r="E35" s="35">
        <v>22494000</v>
      </c>
      <c r="F35" s="35">
        <v>1300264</v>
      </c>
      <c r="G35" s="36">
        <v>1338662.7261360739</v>
      </c>
      <c r="H35" s="122">
        <v>1332407.5754152816</v>
      </c>
      <c r="I35" s="122">
        <v>1435549.3907585002</v>
      </c>
      <c r="J35" s="26">
        <f t="shared" ref="J35:J37" si="20">+F35+G35+H35+I35</f>
        <v>5406883.6923098555</v>
      </c>
    </row>
    <row r="36" spans="2:10" x14ac:dyDescent="0.25">
      <c r="B36" s="39" t="s">
        <v>49</v>
      </c>
      <c r="C36" s="40" t="s">
        <v>50</v>
      </c>
      <c r="D36" s="35">
        <v>24081160</v>
      </c>
      <c r="E36" s="35">
        <v>24431160</v>
      </c>
      <c r="F36" s="35">
        <v>1393435</v>
      </c>
      <c r="G36" s="36">
        <v>1429224.0556807928</v>
      </c>
      <c r="H36" s="122">
        <v>1422960.0824625099</v>
      </c>
      <c r="I36" s="122">
        <v>1469768.978204</v>
      </c>
      <c r="J36" s="26">
        <f t="shared" si="20"/>
        <v>5715388.1163473027</v>
      </c>
    </row>
    <row r="37" spans="2:10" x14ac:dyDescent="0.25">
      <c r="B37" s="39" t="s">
        <v>51</v>
      </c>
      <c r="C37" s="40" t="s">
        <v>52</v>
      </c>
      <c r="D37" s="35">
        <v>2138400</v>
      </c>
      <c r="E37" s="35">
        <v>2438400</v>
      </c>
      <c r="F37" s="35">
        <v>141845.4</v>
      </c>
      <c r="G37" s="36">
        <v>146238.50703614214</v>
      </c>
      <c r="H37" s="122">
        <v>146408.17908517766</v>
      </c>
      <c r="I37" s="122">
        <v>154416.18821749996</v>
      </c>
      <c r="J37" s="26">
        <f t="shared" si="20"/>
        <v>588908.27433881979</v>
      </c>
    </row>
    <row r="38" spans="2:10" x14ac:dyDescent="0.25">
      <c r="B38" s="50">
        <v>22</v>
      </c>
      <c r="C38" s="51" t="s">
        <v>53</v>
      </c>
      <c r="D38" s="13">
        <f>D39+D48+D51+D54+D57+D61+D64+D69+D80</f>
        <v>61601440</v>
      </c>
      <c r="E38" s="13">
        <f>E39+E48+E51+E54+E57+E61+E64+E69+E80</f>
        <v>137009906</v>
      </c>
      <c r="F38" s="13">
        <f>F39+F48+F51+F54+F57+F61+F64+F69+F80</f>
        <v>1222864.467022253</v>
      </c>
      <c r="G38" s="52">
        <f>G39+G48+G51+G54+G57+G61+G64+G69+G80</f>
        <v>12620201.583740627</v>
      </c>
      <c r="H38" s="129">
        <f>H39+H48+H51+H54+H57+H61+H64+H69+H80</f>
        <v>6642160.3773999996</v>
      </c>
      <c r="I38" s="129">
        <v>7604683.3554200009</v>
      </c>
      <c r="J38" s="13">
        <f>+J39+J48+J51+J54+J57+J61+J64+J69+J80</f>
        <v>28089909.783582881</v>
      </c>
    </row>
    <row r="39" spans="2:10" x14ac:dyDescent="0.25">
      <c r="B39" s="41">
        <v>221</v>
      </c>
      <c r="C39" s="42" t="s">
        <v>54</v>
      </c>
      <c r="D39" s="16">
        <f t="shared" ref="D39:J39" si="21">D40+D41+D42+D43+D44+D45+D46+D47</f>
        <v>10106000</v>
      </c>
      <c r="E39" s="16">
        <f t="shared" si="21"/>
        <v>12120000</v>
      </c>
      <c r="F39" s="16">
        <f t="shared" si="21"/>
        <v>403528.63</v>
      </c>
      <c r="G39" s="17">
        <f t="shared" si="21"/>
        <v>1474991.084</v>
      </c>
      <c r="H39" s="121">
        <f t="shared" si="21"/>
        <v>748069.32</v>
      </c>
      <c r="I39" s="121">
        <v>485163.68999999994</v>
      </c>
      <c r="J39" s="16">
        <f t="shared" si="21"/>
        <v>3111752.7239999999</v>
      </c>
    </row>
    <row r="40" spans="2:10" x14ac:dyDescent="0.25">
      <c r="B40" s="39" t="s">
        <v>55</v>
      </c>
      <c r="C40" s="40" t="s">
        <v>56</v>
      </c>
      <c r="D40" s="35">
        <v>246000</v>
      </c>
      <c r="E40" s="35">
        <v>500000</v>
      </c>
      <c r="F40" s="35">
        <v>0</v>
      </c>
      <c r="G40" s="36">
        <v>0</v>
      </c>
      <c r="H40" s="122">
        <v>0</v>
      </c>
      <c r="I40" s="122">
        <v>59000</v>
      </c>
      <c r="J40" s="26">
        <f t="shared" ref="J40:J47" si="22">+F40+G40+H40+I40</f>
        <v>59000</v>
      </c>
    </row>
    <row r="41" spans="2:10" x14ac:dyDescent="0.25">
      <c r="B41" s="39" t="s">
        <v>57</v>
      </c>
      <c r="C41" s="53" t="s">
        <v>58</v>
      </c>
      <c r="D41" s="35">
        <v>150000</v>
      </c>
      <c r="E41" s="35">
        <v>400000</v>
      </c>
      <c r="F41" s="35">
        <v>85.18</v>
      </c>
      <c r="G41" s="36">
        <v>77.09</v>
      </c>
      <c r="H41" s="36">
        <v>0</v>
      </c>
      <c r="I41" s="36">
        <v>-5817.1399999999994</v>
      </c>
      <c r="J41" s="26">
        <f t="shared" si="22"/>
        <v>-5654.869999999999</v>
      </c>
    </row>
    <row r="42" spans="2:10" x14ac:dyDescent="0.25">
      <c r="B42" s="39" t="s">
        <v>59</v>
      </c>
      <c r="C42" s="40" t="s">
        <v>60</v>
      </c>
      <c r="D42" s="35">
        <v>2000000</v>
      </c>
      <c r="E42" s="35">
        <v>3000000</v>
      </c>
      <c r="F42" s="35">
        <v>202509.88</v>
      </c>
      <c r="G42" s="36">
        <v>202221.37</v>
      </c>
      <c r="H42" s="36">
        <v>213304.96999999997</v>
      </c>
      <c r="I42" s="36">
        <v>58222.559999999998</v>
      </c>
      <c r="J42" s="26">
        <f t="shared" si="22"/>
        <v>676258.78</v>
      </c>
    </row>
    <row r="43" spans="2:10" x14ac:dyDescent="0.25">
      <c r="B43" s="39" t="s">
        <v>61</v>
      </c>
      <c r="C43" s="40" t="s">
        <v>62</v>
      </c>
      <c r="D43" s="35">
        <v>10000</v>
      </c>
      <c r="E43" s="35">
        <v>20000</v>
      </c>
      <c r="F43" s="35">
        <v>0</v>
      </c>
      <c r="G43" s="36">
        <v>0</v>
      </c>
      <c r="H43" s="36">
        <v>0</v>
      </c>
      <c r="I43" s="36">
        <v>0</v>
      </c>
      <c r="J43" s="26">
        <f t="shared" si="22"/>
        <v>0</v>
      </c>
    </row>
    <row r="44" spans="2:10" x14ac:dyDescent="0.25">
      <c r="B44" s="39" t="s">
        <v>63</v>
      </c>
      <c r="C44" s="53" t="s">
        <v>64</v>
      </c>
      <c r="D44" s="35">
        <v>2600000</v>
      </c>
      <c r="E44" s="35">
        <v>3000000</v>
      </c>
      <c r="F44" s="35">
        <v>200933.57</v>
      </c>
      <c r="G44" s="36">
        <v>530916.6540000001</v>
      </c>
      <c r="H44" s="36">
        <v>187998.84</v>
      </c>
      <c r="I44" s="36">
        <v>373758.26999999996</v>
      </c>
      <c r="J44" s="26">
        <f t="shared" si="22"/>
        <v>1293607.334</v>
      </c>
    </row>
    <row r="45" spans="2:10" x14ac:dyDescent="0.25">
      <c r="B45" s="39" t="s">
        <v>65</v>
      </c>
      <c r="C45" s="40" t="s">
        <v>66</v>
      </c>
      <c r="D45" s="35">
        <v>5000000</v>
      </c>
      <c r="E45" s="35">
        <v>5000000</v>
      </c>
      <c r="F45" s="35">
        <v>0</v>
      </c>
      <c r="G45" s="36">
        <v>741775.97</v>
      </c>
      <c r="H45" s="36">
        <v>342045.51</v>
      </c>
      <c r="I45" s="36">
        <v>0</v>
      </c>
      <c r="J45" s="26">
        <f t="shared" si="22"/>
        <v>1083821.48</v>
      </c>
    </row>
    <row r="46" spans="2:10" x14ac:dyDescent="0.25">
      <c r="B46" s="39" t="s">
        <v>67</v>
      </c>
      <c r="C46" s="40" t="s">
        <v>68</v>
      </c>
      <c r="D46" s="35">
        <v>50000</v>
      </c>
      <c r="E46" s="35">
        <v>100000</v>
      </c>
      <c r="F46" s="35">
        <v>0</v>
      </c>
      <c r="G46" s="36">
        <v>0</v>
      </c>
      <c r="H46" s="36">
        <v>0</v>
      </c>
      <c r="I46" s="36">
        <v>0</v>
      </c>
      <c r="J46" s="26">
        <f t="shared" si="22"/>
        <v>0</v>
      </c>
    </row>
    <row r="47" spans="2:10" x14ac:dyDescent="0.25">
      <c r="B47" s="39" t="s">
        <v>69</v>
      </c>
      <c r="C47" s="40" t="s">
        <v>70</v>
      </c>
      <c r="D47" s="35">
        <v>50000</v>
      </c>
      <c r="E47" s="35">
        <v>100000</v>
      </c>
      <c r="F47" s="35">
        <v>0</v>
      </c>
      <c r="G47" s="36">
        <v>0</v>
      </c>
      <c r="H47" s="36">
        <v>4720</v>
      </c>
      <c r="I47" s="36">
        <v>0</v>
      </c>
      <c r="J47" s="26">
        <f t="shared" si="22"/>
        <v>4720</v>
      </c>
    </row>
    <row r="48" spans="2:10" x14ac:dyDescent="0.25">
      <c r="B48" s="41">
        <v>222</v>
      </c>
      <c r="C48" s="42" t="s">
        <v>71</v>
      </c>
      <c r="D48" s="16">
        <f t="shared" ref="D48:J48" si="23">+D49+D50</f>
        <v>1700000</v>
      </c>
      <c r="E48" s="16">
        <f t="shared" si="23"/>
        <v>3000000</v>
      </c>
      <c r="F48" s="16">
        <f t="shared" si="23"/>
        <v>62265.06</v>
      </c>
      <c r="G48" s="17">
        <f t="shared" si="23"/>
        <v>641804.11919999996</v>
      </c>
      <c r="H48" s="17">
        <f t="shared" si="23"/>
        <v>160480</v>
      </c>
      <c r="I48" s="17">
        <v>22323.959800000001</v>
      </c>
      <c r="J48" s="16">
        <f t="shared" si="23"/>
        <v>886873.13899999997</v>
      </c>
    </row>
    <row r="49" spans="2:10" x14ac:dyDescent="0.25">
      <c r="B49" s="54" t="s">
        <v>72</v>
      </c>
      <c r="C49" s="40" t="s">
        <v>73</v>
      </c>
      <c r="D49" s="35">
        <v>700000</v>
      </c>
      <c r="E49" s="35">
        <v>1500000</v>
      </c>
      <c r="F49" s="35">
        <v>62265.06</v>
      </c>
      <c r="G49" s="36">
        <v>78117.600000000006</v>
      </c>
      <c r="H49" s="36">
        <v>0</v>
      </c>
      <c r="I49" s="36">
        <v>0</v>
      </c>
      <c r="J49" s="26">
        <f t="shared" ref="J49:J50" si="24">+F49+G49+H49+I49</f>
        <v>140382.66</v>
      </c>
    </row>
    <row r="50" spans="2:10" x14ac:dyDescent="0.25">
      <c r="B50" s="54" t="s">
        <v>74</v>
      </c>
      <c r="C50" s="40" t="s">
        <v>75</v>
      </c>
      <c r="D50" s="35">
        <v>1000000</v>
      </c>
      <c r="E50" s="35">
        <v>1500000</v>
      </c>
      <c r="F50" s="35">
        <v>0</v>
      </c>
      <c r="G50" s="36">
        <v>563686.51919999998</v>
      </c>
      <c r="H50" s="36">
        <v>160480</v>
      </c>
      <c r="I50" s="36">
        <v>22323.959800000001</v>
      </c>
      <c r="J50" s="26">
        <f t="shared" si="24"/>
        <v>746490.47899999993</v>
      </c>
    </row>
    <row r="51" spans="2:10" x14ac:dyDescent="0.25">
      <c r="B51" s="41">
        <v>223</v>
      </c>
      <c r="C51" s="42" t="s">
        <v>76</v>
      </c>
      <c r="D51" s="16">
        <f>D52+D53</f>
        <v>1145440</v>
      </c>
      <c r="E51" s="16">
        <f>E52+E53</f>
        <v>11000000</v>
      </c>
      <c r="F51" s="16">
        <f>SUM(F52:F53)</f>
        <v>38550</v>
      </c>
      <c r="G51" s="17">
        <f>SUM(G52:G53)</f>
        <v>48650</v>
      </c>
      <c r="H51" s="17">
        <f>SUM(H52:H53)</f>
        <v>327682.5</v>
      </c>
      <c r="I51" s="17">
        <v>184150</v>
      </c>
      <c r="J51" s="16">
        <f>SUM(J52:J53)</f>
        <v>599032.5</v>
      </c>
    </row>
    <row r="52" spans="2:10" x14ac:dyDescent="0.25">
      <c r="B52" s="39" t="s">
        <v>77</v>
      </c>
      <c r="C52" s="40" t="s">
        <v>78</v>
      </c>
      <c r="D52" s="35">
        <v>900000</v>
      </c>
      <c r="E52" s="35">
        <v>5000000</v>
      </c>
      <c r="F52" s="35">
        <v>38550</v>
      </c>
      <c r="G52" s="36">
        <v>37350</v>
      </c>
      <c r="H52" s="36">
        <v>10900</v>
      </c>
      <c r="I52" s="36">
        <v>46750</v>
      </c>
      <c r="J52" s="26">
        <f t="shared" ref="J52:J53" si="25">+F52+G52+H52+I52</f>
        <v>133550</v>
      </c>
    </row>
    <row r="53" spans="2:10" x14ac:dyDescent="0.25">
      <c r="B53" s="54" t="s">
        <v>79</v>
      </c>
      <c r="C53" s="55" t="s">
        <v>80</v>
      </c>
      <c r="D53" s="35">
        <v>245440</v>
      </c>
      <c r="E53" s="35">
        <v>6000000</v>
      </c>
      <c r="F53" s="35">
        <v>0</v>
      </c>
      <c r="G53" s="36">
        <v>11300</v>
      </c>
      <c r="H53" s="36">
        <v>316782.5</v>
      </c>
      <c r="I53" s="36">
        <v>137400</v>
      </c>
      <c r="J53" s="26">
        <f t="shared" si="25"/>
        <v>465482.5</v>
      </c>
    </row>
    <row r="54" spans="2:10" x14ac:dyDescent="0.25">
      <c r="B54" s="41">
        <v>224</v>
      </c>
      <c r="C54" s="42" t="s">
        <v>81</v>
      </c>
      <c r="D54" s="16">
        <f>D56+D55</f>
        <v>2100000</v>
      </c>
      <c r="E54" s="16">
        <f>E56+E55</f>
        <v>10200000</v>
      </c>
      <c r="F54" s="16">
        <f>+F55+F56</f>
        <v>27222.37</v>
      </c>
      <c r="G54" s="17">
        <f>+G55+G56</f>
        <v>21770.720000000001</v>
      </c>
      <c r="H54" s="17">
        <f>+H55+H56</f>
        <v>24877.239999999998</v>
      </c>
      <c r="I54" s="17">
        <v>27805.38</v>
      </c>
      <c r="J54" s="16">
        <f>+J55+J56</f>
        <v>101675.70999999999</v>
      </c>
    </row>
    <row r="55" spans="2:10" x14ac:dyDescent="0.25">
      <c r="B55" s="39" t="s">
        <v>82</v>
      </c>
      <c r="C55" s="40" t="s">
        <v>83</v>
      </c>
      <c r="D55" s="35">
        <v>2000000</v>
      </c>
      <c r="E55" s="35">
        <v>10000000</v>
      </c>
      <c r="F55" s="35">
        <v>6820.37</v>
      </c>
      <c r="G55" s="36">
        <v>21570.720000000001</v>
      </c>
      <c r="H55" s="36">
        <v>23477.239999999998</v>
      </c>
      <c r="I55" s="36">
        <v>7095.38</v>
      </c>
      <c r="J55" s="26">
        <f t="shared" ref="J55:J56" si="26">+F55+G55+H55+I55</f>
        <v>58963.71</v>
      </c>
    </row>
    <row r="56" spans="2:10" x14ac:dyDescent="0.25">
      <c r="B56" s="39" t="s">
        <v>84</v>
      </c>
      <c r="C56" s="40" t="s">
        <v>85</v>
      </c>
      <c r="D56" s="35">
        <v>100000</v>
      </c>
      <c r="E56" s="35">
        <v>200000</v>
      </c>
      <c r="F56" s="35">
        <v>20402</v>
      </c>
      <c r="G56" s="36">
        <v>200</v>
      </c>
      <c r="H56" s="36">
        <v>1400</v>
      </c>
      <c r="I56" s="36">
        <v>20710</v>
      </c>
      <c r="J56" s="26">
        <f t="shared" si="26"/>
        <v>42712</v>
      </c>
    </row>
    <row r="57" spans="2:10" x14ac:dyDescent="0.25">
      <c r="B57" s="41">
        <v>225</v>
      </c>
      <c r="C57" s="42" t="s">
        <v>86</v>
      </c>
      <c r="D57" s="16">
        <f>D58+D59+D60</f>
        <v>6500000</v>
      </c>
      <c r="E57" s="16">
        <f>E58+E59+E60</f>
        <v>9200000</v>
      </c>
      <c r="F57" s="16">
        <f>SUM(F58:F60)</f>
        <v>26487.46</v>
      </c>
      <c r="G57" s="17">
        <f>SUM(G58:G60)</f>
        <v>45227.293699999995</v>
      </c>
      <c r="H57" s="17">
        <f>SUM(H58:H60)</f>
        <v>472000</v>
      </c>
      <c r="I57" s="17">
        <v>24557.1806</v>
      </c>
      <c r="J57" s="16">
        <f>SUM(J58:J60)</f>
        <v>568271.93429999996</v>
      </c>
    </row>
    <row r="58" spans="2:10" x14ac:dyDescent="0.25">
      <c r="B58" s="54" t="s">
        <v>87</v>
      </c>
      <c r="C58" s="58" t="s">
        <v>88</v>
      </c>
      <c r="D58" s="35">
        <v>500000</v>
      </c>
      <c r="E58" s="35">
        <v>1000000</v>
      </c>
      <c r="F58" s="35">
        <v>0</v>
      </c>
      <c r="G58" s="36">
        <v>0</v>
      </c>
      <c r="H58" s="36">
        <v>0</v>
      </c>
      <c r="I58" s="36">
        <v>0</v>
      </c>
      <c r="J58" s="26">
        <f t="shared" ref="J58:J60" si="27">+F58+G58+H58+I58</f>
        <v>0</v>
      </c>
    </row>
    <row r="59" spans="2:10" x14ac:dyDescent="0.25">
      <c r="B59" s="54" t="s">
        <v>89</v>
      </c>
      <c r="C59" s="55" t="s">
        <v>90</v>
      </c>
      <c r="D59" s="35">
        <v>300000</v>
      </c>
      <c r="E59" s="35">
        <v>500000</v>
      </c>
      <c r="F59" s="35">
        <v>26487.46</v>
      </c>
      <c r="G59" s="36">
        <v>45227.293699999995</v>
      </c>
      <c r="H59" s="36">
        <v>472000</v>
      </c>
      <c r="I59" s="36">
        <v>24557.1806</v>
      </c>
      <c r="J59" s="26">
        <f t="shared" si="27"/>
        <v>568271.93429999996</v>
      </c>
    </row>
    <row r="60" spans="2:10" x14ac:dyDescent="0.25">
      <c r="B60" s="39" t="s">
        <v>91</v>
      </c>
      <c r="C60" s="53" t="s">
        <v>271</v>
      </c>
      <c r="D60" s="35">
        <v>5700000</v>
      </c>
      <c r="E60" s="35">
        <v>7700000</v>
      </c>
      <c r="F60" s="35">
        <v>0</v>
      </c>
      <c r="G60" s="36">
        <v>0</v>
      </c>
      <c r="H60" s="36">
        <v>0</v>
      </c>
      <c r="I60" s="36">
        <v>0</v>
      </c>
      <c r="J60" s="26">
        <f t="shared" si="27"/>
        <v>0</v>
      </c>
    </row>
    <row r="61" spans="2:10" x14ac:dyDescent="0.25">
      <c r="B61" s="41">
        <v>226</v>
      </c>
      <c r="C61" s="42" t="s">
        <v>92</v>
      </c>
      <c r="D61" s="16">
        <f>SUM(D62:D63)</f>
        <v>21900000</v>
      </c>
      <c r="E61" s="16">
        <f>SUM(E62:E63)</f>
        <v>30900000</v>
      </c>
      <c r="F61" s="16">
        <f>+F62+F63</f>
        <v>0</v>
      </c>
      <c r="G61" s="17">
        <f>+G62+G63</f>
        <v>7285592.9000000004</v>
      </c>
      <c r="H61" s="17">
        <f>+H62+H63</f>
        <v>2412652.38</v>
      </c>
      <c r="I61" s="17">
        <v>4764520.17</v>
      </c>
      <c r="J61" s="16">
        <f>+J62+J63</f>
        <v>14462765.450000001</v>
      </c>
    </row>
    <row r="62" spans="2:10" x14ac:dyDescent="0.25">
      <c r="B62" s="39" t="s">
        <v>93</v>
      </c>
      <c r="C62" s="40" t="s">
        <v>94</v>
      </c>
      <c r="D62" s="35">
        <v>1900000</v>
      </c>
      <c r="E62" s="35">
        <v>900000</v>
      </c>
      <c r="F62" s="35">
        <v>0</v>
      </c>
      <c r="G62" s="36">
        <v>0</v>
      </c>
      <c r="H62" s="36">
        <v>0</v>
      </c>
      <c r="I62" s="36">
        <v>0</v>
      </c>
      <c r="J62" s="26">
        <f t="shared" ref="J62:J63" si="28">+F62+G62+H62+I62</f>
        <v>0</v>
      </c>
    </row>
    <row r="63" spans="2:10" x14ac:dyDescent="0.25">
      <c r="B63" s="39" t="s">
        <v>95</v>
      </c>
      <c r="C63" s="40" t="s">
        <v>96</v>
      </c>
      <c r="D63" s="35">
        <v>20000000</v>
      </c>
      <c r="E63" s="35">
        <v>30000000</v>
      </c>
      <c r="F63" s="35">
        <v>0</v>
      </c>
      <c r="G63" s="36">
        <v>7285592.9000000004</v>
      </c>
      <c r="H63" s="36">
        <v>2412652.38</v>
      </c>
      <c r="I63" s="36">
        <v>4764520.17</v>
      </c>
      <c r="J63" s="26">
        <f t="shared" si="28"/>
        <v>14462765.450000001</v>
      </c>
    </row>
    <row r="64" spans="2:10" ht="25.5" x14ac:dyDescent="0.25">
      <c r="B64" s="41">
        <v>227</v>
      </c>
      <c r="C64" s="47" t="s">
        <v>97</v>
      </c>
      <c r="D64" s="16">
        <f t="shared" ref="D64:J64" si="29">SUM(D65:D68)</f>
        <v>6800000</v>
      </c>
      <c r="E64" s="16">
        <f t="shared" si="29"/>
        <v>26000000</v>
      </c>
      <c r="F64" s="16">
        <f t="shared" si="29"/>
        <v>0</v>
      </c>
      <c r="G64" s="17">
        <f t="shared" si="29"/>
        <v>562687.79960000003</v>
      </c>
      <c r="H64" s="17">
        <f t="shared" si="29"/>
        <v>899096.79920000001</v>
      </c>
      <c r="I64" s="17">
        <v>1300267.0514</v>
      </c>
      <c r="J64" s="16">
        <f t="shared" si="29"/>
        <v>2762051.6501999991</v>
      </c>
    </row>
    <row r="65" spans="2:10" x14ac:dyDescent="0.25">
      <c r="B65" s="39" t="s">
        <v>98</v>
      </c>
      <c r="C65" s="40" t="s">
        <v>99</v>
      </c>
      <c r="D65" s="35">
        <v>3800000</v>
      </c>
      <c r="E65" s="35">
        <v>5000000</v>
      </c>
      <c r="F65" s="35">
        <v>0</v>
      </c>
      <c r="G65" s="36">
        <v>395871</v>
      </c>
      <c r="H65" s="36">
        <v>563859.83759999997</v>
      </c>
      <c r="I65" s="36">
        <v>1232380.5776</v>
      </c>
      <c r="J65" s="26">
        <f t="shared" ref="J65:J68" si="30">+F65+G65+H65+I65</f>
        <v>2192111.4151999997</v>
      </c>
    </row>
    <row r="66" spans="2:10" ht="25.5" x14ac:dyDescent="0.25">
      <c r="B66" s="39" t="s">
        <v>100</v>
      </c>
      <c r="C66" s="53" t="s">
        <v>101</v>
      </c>
      <c r="D66" s="35">
        <v>3000000</v>
      </c>
      <c r="E66" s="35">
        <v>11000000</v>
      </c>
      <c r="F66" s="35">
        <v>0</v>
      </c>
      <c r="G66" s="36">
        <v>106200</v>
      </c>
      <c r="H66" s="36">
        <v>0</v>
      </c>
      <c r="I66" s="36">
        <v>67886.473800000007</v>
      </c>
      <c r="J66" s="26">
        <f t="shared" si="30"/>
        <v>174086.47380000001</v>
      </c>
    </row>
    <row r="67" spans="2:10" ht="25.5" x14ac:dyDescent="0.25">
      <c r="B67" s="39" t="s">
        <v>102</v>
      </c>
      <c r="C67" s="53" t="s">
        <v>103</v>
      </c>
      <c r="D67" s="35">
        <v>0</v>
      </c>
      <c r="E67" s="35">
        <v>5000000</v>
      </c>
      <c r="F67" s="35">
        <v>0</v>
      </c>
      <c r="G67" s="36">
        <v>60616.799599999998</v>
      </c>
      <c r="H67" s="36">
        <v>294161.16159999999</v>
      </c>
      <c r="I67" s="36">
        <v>0</v>
      </c>
      <c r="J67" s="26">
        <f t="shared" si="30"/>
        <v>354777.96120000002</v>
      </c>
    </row>
    <row r="68" spans="2:10" x14ac:dyDescent="0.25">
      <c r="B68" s="39" t="s">
        <v>104</v>
      </c>
      <c r="C68" s="53" t="s">
        <v>105</v>
      </c>
      <c r="D68" s="35">
        <v>0</v>
      </c>
      <c r="E68" s="35">
        <v>5000000</v>
      </c>
      <c r="F68" s="35">
        <v>0</v>
      </c>
      <c r="G68" s="36">
        <v>0</v>
      </c>
      <c r="H68" s="36">
        <v>41075.800000000003</v>
      </c>
      <c r="I68" s="36">
        <v>0</v>
      </c>
      <c r="J68" s="26">
        <f t="shared" si="30"/>
        <v>41075.800000000003</v>
      </c>
    </row>
    <row r="69" spans="2:10" ht="25.5" x14ac:dyDescent="0.25">
      <c r="B69" s="41">
        <v>228</v>
      </c>
      <c r="C69" s="47" t="s">
        <v>106</v>
      </c>
      <c r="D69" s="16">
        <f>D70+D71+D72+D73+D78</f>
        <v>9850000</v>
      </c>
      <c r="E69" s="16">
        <f>E70+E71+E72+E73+E78</f>
        <v>32089906</v>
      </c>
      <c r="F69" s="16">
        <f>F70+F71+F72+F73+F78</f>
        <v>664810.94702225295</v>
      </c>
      <c r="G69" s="17">
        <f>G70+G71+G72+G73+G78</f>
        <v>2317712.8096406278</v>
      </c>
      <c r="H69" s="17">
        <f>H70+H71+H72+H73+H78</f>
        <v>1576802.9682</v>
      </c>
      <c r="I69" s="17">
        <v>614824.92362000002</v>
      </c>
      <c r="J69" s="16">
        <f>+J70+J71+J72+J73+J78</f>
        <v>5174151.6484828806</v>
      </c>
    </row>
    <row r="70" spans="2:10" x14ac:dyDescent="0.25">
      <c r="B70" s="39" t="s">
        <v>107</v>
      </c>
      <c r="C70" s="40" t="s">
        <v>108</v>
      </c>
      <c r="D70" s="35">
        <v>2150000</v>
      </c>
      <c r="E70" s="35">
        <v>6608466</v>
      </c>
      <c r="F70" s="35">
        <v>92455.007822252912</v>
      </c>
      <c r="G70" s="36">
        <v>219621.4356006278</v>
      </c>
      <c r="H70" s="36">
        <v>326504.84999999998</v>
      </c>
      <c r="I70" s="36">
        <v>74500.17</v>
      </c>
      <c r="J70" s="26">
        <f t="shared" ref="J70:J72" si="31">+F70+G70+H70+I70</f>
        <v>713081.46342288074</v>
      </c>
    </row>
    <row r="71" spans="2:10" x14ac:dyDescent="0.25">
      <c r="B71" s="39" t="s">
        <v>109</v>
      </c>
      <c r="C71" s="53" t="s">
        <v>110</v>
      </c>
      <c r="D71" s="35">
        <v>200000</v>
      </c>
      <c r="E71" s="35">
        <v>381440</v>
      </c>
      <c r="F71" s="35">
        <v>0</v>
      </c>
      <c r="G71" s="36">
        <v>44029.974040000001</v>
      </c>
      <c r="H71" s="36">
        <v>7249.9672</v>
      </c>
      <c r="I71" s="36">
        <v>26166.652220000004</v>
      </c>
      <c r="J71" s="26">
        <f t="shared" si="31"/>
        <v>77446.593460000004</v>
      </c>
    </row>
    <row r="72" spans="2:10" x14ac:dyDescent="0.25">
      <c r="B72" s="39" t="s">
        <v>111</v>
      </c>
      <c r="C72" s="53" t="s">
        <v>112</v>
      </c>
      <c r="D72" s="35">
        <v>2500000</v>
      </c>
      <c r="E72" s="35">
        <v>12500000</v>
      </c>
      <c r="F72" s="35">
        <v>0</v>
      </c>
      <c r="G72" s="36">
        <v>958750</v>
      </c>
      <c r="H72" s="36">
        <v>374466.91099999996</v>
      </c>
      <c r="I72" s="36">
        <v>0</v>
      </c>
      <c r="J72" s="26">
        <f t="shared" si="31"/>
        <v>1333216.9109999998</v>
      </c>
    </row>
    <row r="73" spans="2:10" x14ac:dyDescent="0.25">
      <c r="B73" s="59">
        <v>2287</v>
      </c>
      <c r="C73" s="60" t="s">
        <v>113</v>
      </c>
      <c r="D73" s="20">
        <f>SUM(D74:D77)</f>
        <v>3000000</v>
      </c>
      <c r="E73" s="20">
        <f>SUM(E74:E77)</f>
        <v>10100000</v>
      </c>
      <c r="F73" s="20">
        <f>SUM(F74:F77)</f>
        <v>369143.45919999998</v>
      </c>
      <c r="G73" s="21">
        <f>SUM(G74:G77)</f>
        <v>688886.44</v>
      </c>
      <c r="H73" s="21">
        <f>SUM(H74:H77)</f>
        <v>868581.24</v>
      </c>
      <c r="I73" s="21">
        <v>514158.10139999999</v>
      </c>
      <c r="J73" s="20">
        <f>+J74+J75+J76+J77</f>
        <v>2440769.2406000001</v>
      </c>
    </row>
    <row r="74" spans="2:10" x14ac:dyDescent="0.25">
      <c r="B74" s="54" t="s">
        <v>114</v>
      </c>
      <c r="C74" s="55" t="s">
        <v>115</v>
      </c>
      <c r="D74" s="35">
        <v>500000</v>
      </c>
      <c r="E74" s="35">
        <v>2000000</v>
      </c>
      <c r="F74" s="35">
        <v>170444.43919999999</v>
      </c>
      <c r="G74" s="36">
        <v>205249.2</v>
      </c>
      <c r="H74" s="36">
        <v>125080</v>
      </c>
      <c r="I74" s="36">
        <v>70800</v>
      </c>
      <c r="J74" s="26">
        <f t="shared" ref="J74:J77" si="32">+F74+G74+H74+I74</f>
        <v>571573.63919999998</v>
      </c>
    </row>
    <row r="75" spans="2:10" x14ac:dyDescent="0.25">
      <c r="B75" s="39" t="s">
        <v>116</v>
      </c>
      <c r="C75" s="40" t="s">
        <v>117</v>
      </c>
      <c r="D75" s="35">
        <v>1000000</v>
      </c>
      <c r="E75" s="35">
        <v>5000000</v>
      </c>
      <c r="F75" s="35">
        <v>0</v>
      </c>
      <c r="G75" s="36">
        <v>7456</v>
      </c>
      <c r="H75" s="36">
        <v>170000</v>
      </c>
      <c r="I75" s="36">
        <v>30000.001400000001</v>
      </c>
      <c r="J75" s="26">
        <f t="shared" si="32"/>
        <v>207456.00140000001</v>
      </c>
    </row>
    <row r="76" spans="2:10" x14ac:dyDescent="0.25">
      <c r="B76" s="39" t="s">
        <v>118</v>
      </c>
      <c r="C76" s="61" t="s">
        <v>119</v>
      </c>
      <c r="D76" s="35">
        <v>400000</v>
      </c>
      <c r="E76" s="35">
        <v>2000000</v>
      </c>
      <c r="F76" s="35">
        <v>0</v>
      </c>
      <c r="G76" s="36">
        <v>0</v>
      </c>
      <c r="H76" s="36">
        <v>205320</v>
      </c>
      <c r="I76" s="36">
        <v>0</v>
      </c>
      <c r="J76" s="26">
        <f t="shared" si="32"/>
        <v>205320</v>
      </c>
    </row>
    <row r="77" spans="2:10" x14ac:dyDescent="0.25">
      <c r="B77" s="39" t="s">
        <v>120</v>
      </c>
      <c r="C77" s="40" t="s">
        <v>121</v>
      </c>
      <c r="D77" s="35">
        <v>1100000</v>
      </c>
      <c r="E77" s="35">
        <v>1100000</v>
      </c>
      <c r="F77" s="35">
        <v>198699.02</v>
      </c>
      <c r="G77" s="36">
        <v>476181.24</v>
      </c>
      <c r="H77" s="36">
        <v>368181.24</v>
      </c>
      <c r="I77" s="36">
        <v>413358.1</v>
      </c>
      <c r="J77" s="26">
        <f t="shared" si="32"/>
        <v>1456419.6</v>
      </c>
    </row>
    <row r="78" spans="2:10" x14ac:dyDescent="0.25">
      <c r="B78" s="43">
        <v>2288</v>
      </c>
      <c r="C78" s="44" t="s">
        <v>122</v>
      </c>
      <c r="D78" s="20">
        <f t="shared" ref="D78:J78" si="33">+D79</f>
        <v>2000000</v>
      </c>
      <c r="E78" s="20">
        <f t="shared" si="33"/>
        <v>2500000</v>
      </c>
      <c r="F78" s="20">
        <f t="shared" si="33"/>
        <v>203212.48</v>
      </c>
      <c r="G78" s="21">
        <f t="shared" si="33"/>
        <v>406424.96</v>
      </c>
      <c r="H78" s="21">
        <f t="shared" si="33"/>
        <v>0</v>
      </c>
      <c r="I78" s="21">
        <v>0</v>
      </c>
      <c r="J78" s="20">
        <f t="shared" si="33"/>
        <v>609637.44000000006</v>
      </c>
    </row>
    <row r="79" spans="2:10" x14ac:dyDescent="0.25">
      <c r="B79" s="54" t="s">
        <v>123</v>
      </c>
      <c r="C79" s="55" t="s">
        <v>124</v>
      </c>
      <c r="D79" s="35">
        <v>2000000</v>
      </c>
      <c r="E79" s="35">
        <v>2500000</v>
      </c>
      <c r="F79" s="35">
        <v>203212.48</v>
      </c>
      <c r="G79" s="36">
        <v>406424.96</v>
      </c>
      <c r="H79" s="36">
        <v>0</v>
      </c>
      <c r="I79" s="36">
        <v>0</v>
      </c>
      <c r="J79" s="26">
        <f>+F79+G79+H79+I79</f>
        <v>609637.44000000006</v>
      </c>
    </row>
    <row r="80" spans="2:10" x14ac:dyDescent="0.25">
      <c r="B80" s="41">
        <v>229</v>
      </c>
      <c r="C80" s="42" t="s">
        <v>125</v>
      </c>
      <c r="D80" s="16">
        <f t="shared" ref="D80:J80" si="34">+D81</f>
        <v>1500000</v>
      </c>
      <c r="E80" s="16">
        <f t="shared" si="34"/>
        <v>2500000</v>
      </c>
      <c r="F80" s="16">
        <f t="shared" si="34"/>
        <v>0</v>
      </c>
      <c r="G80" s="17">
        <f t="shared" si="34"/>
        <v>221764.85760000002</v>
      </c>
      <c r="H80" s="17">
        <f t="shared" si="34"/>
        <v>20499.169999999998</v>
      </c>
      <c r="I80" s="17">
        <v>181071</v>
      </c>
      <c r="J80" s="16">
        <f t="shared" si="34"/>
        <v>423335.02760000003</v>
      </c>
    </row>
    <row r="81" spans="2:10" x14ac:dyDescent="0.25">
      <c r="B81" s="39" t="s">
        <v>126</v>
      </c>
      <c r="C81" s="55" t="s">
        <v>127</v>
      </c>
      <c r="D81" s="35">
        <v>1500000</v>
      </c>
      <c r="E81" s="35">
        <v>2500000</v>
      </c>
      <c r="F81" s="35">
        <v>0</v>
      </c>
      <c r="G81" s="36">
        <v>221764.85760000002</v>
      </c>
      <c r="H81" s="36">
        <v>20499.169999999998</v>
      </c>
      <c r="I81" s="36">
        <v>181071</v>
      </c>
      <c r="J81" s="26">
        <f>+F81+G81+H81+I81</f>
        <v>423335.02760000003</v>
      </c>
    </row>
    <row r="82" spans="2:10" x14ac:dyDescent="0.25">
      <c r="B82" s="50">
        <v>23</v>
      </c>
      <c r="C82" s="51" t="s">
        <v>128</v>
      </c>
      <c r="D82" s="13">
        <f t="shared" ref="D82:J82" si="35">+D83+D89+D94+D100+D102+D107+D123+D130</f>
        <v>21533920</v>
      </c>
      <c r="E82" s="13">
        <f t="shared" si="35"/>
        <v>47199166</v>
      </c>
      <c r="F82" s="13">
        <f t="shared" si="35"/>
        <v>1493445.58</v>
      </c>
      <c r="G82" s="13">
        <f t="shared" si="35"/>
        <v>1934834.1006800001</v>
      </c>
      <c r="H82" s="13">
        <f t="shared" si="35"/>
        <v>3153250.1812200001</v>
      </c>
      <c r="I82" s="13">
        <v>1841659.7870200002</v>
      </c>
      <c r="J82" s="13">
        <f t="shared" si="35"/>
        <v>8423189.6489199996</v>
      </c>
    </row>
    <row r="83" spans="2:10" x14ac:dyDescent="0.25">
      <c r="B83" s="41">
        <v>231</v>
      </c>
      <c r="C83" s="47" t="s">
        <v>129</v>
      </c>
      <c r="D83" s="16">
        <f t="shared" ref="D83:J83" si="36">+D84+D85</f>
        <v>4810000</v>
      </c>
      <c r="E83" s="16">
        <f t="shared" si="36"/>
        <v>7977263</v>
      </c>
      <c r="F83" s="16">
        <f t="shared" si="36"/>
        <v>414213.48000000004</v>
      </c>
      <c r="G83" s="16">
        <f t="shared" si="36"/>
        <v>85054.210640000005</v>
      </c>
      <c r="H83" s="16">
        <f t="shared" si="36"/>
        <v>848664.74319999991</v>
      </c>
      <c r="I83" s="16">
        <v>64563.713400000008</v>
      </c>
      <c r="J83" s="16">
        <f t="shared" si="36"/>
        <v>1412496.1472400001</v>
      </c>
    </row>
    <row r="84" spans="2:10" x14ac:dyDescent="0.25">
      <c r="B84" s="39" t="s">
        <v>130</v>
      </c>
      <c r="C84" s="40" t="s">
        <v>131</v>
      </c>
      <c r="D84" s="35">
        <v>4500000</v>
      </c>
      <c r="E84" s="35">
        <v>7617263</v>
      </c>
      <c r="F84" s="35">
        <v>414213.48000000004</v>
      </c>
      <c r="G84" s="35">
        <v>78554.206600000005</v>
      </c>
      <c r="H84" s="36">
        <v>848664.74319999991</v>
      </c>
      <c r="I84" s="36">
        <v>55750.913400000005</v>
      </c>
      <c r="J84" s="26">
        <f>+F84+G84+H84+I84</f>
        <v>1397183.3432</v>
      </c>
    </row>
    <row r="85" spans="2:10" x14ac:dyDescent="0.25">
      <c r="B85" s="43">
        <v>2313</v>
      </c>
      <c r="C85" s="44" t="s">
        <v>132</v>
      </c>
      <c r="D85" s="20">
        <f t="shared" ref="D85:J85" si="37">SUM(D86:D88)</f>
        <v>310000</v>
      </c>
      <c r="E85" s="20">
        <f t="shared" si="37"/>
        <v>360000</v>
      </c>
      <c r="F85" s="20">
        <f t="shared" si="37"/>
        <v>0</v>
      </c>
      <c r="G85" s="20">
        <f t="shared" si="37"/>
        <v>6500.0040399999998</v>
      </c>
      <c r="H85" s="20">
        <f t="shared" ref="H85" si="38">SUM(H86:H88)</f>
        <v>0</v>
      </c>
      <c r="I85" s="20">
        <v>8812.7999999999993</v>
      </c>
      <c r="J85" s="20">
        <f t="shared" si="37"/>
        <v>15312.804039999999</v>
      </c>
    </row>
    <row r="86" spans="2:10" x14ac:dyDescent="0.25">
      <c r="B86" s="39" t="s">
        <v>133</v>
      </c>
      <c r="C86" s="40" t="s">
        <v>134</v>
      </c>
      <c r="D86" s="35">
        <v>50000</v>
      </c>
      <c r="E86" s="35">
        <v>100000</v>
      </c>
      <c r="F86" s="35">
        <v>0</v>
      </c>
      <c r="G86" s="36">
        <v>0</v>
      </c>
      <c r="H86" s="36">
        <v>0</v>
      </c>
      <c r="I86" s="36">
        <v>8812.7999999999993</v>
      </c>
      <c r="J86" s="26">
        <f t="shared" ref="J86:J88" si="39">+F86+G86+H86+I86</f>
        <v>8812.7999999999993</v>
      </c>
    </row>
    <row r="87" spans="2:10" x14ac:dyDescent="0.25">
      <c r="B87" s="54" t="s">
        <v>135</v>
      </c>
      <c r="C87" s="55" t="s">
        <v>136</v>
      </c>
      <c r="D87" s="35">
        <v>210000</v>
      </c>
      <c r="E87" s="35">
        <v>210000</v>
      </c>
      <c r="F87" s="35">
        <v>0</v>
      </c>
      <c r="G87" s="36">
        <v>6500.0040399999998</v>
      </c>
      <c r="H87" s="36">
        <v>0</v>
      </c>
      <c r="I87" s="36">
        <v>0</v>
      </c>
      <c r="J87" s="26">
        <f t="shared" si="39"/>
        <v>6500.0040399999998</v>
      </c>
    </row>
    <row r="88" spans="2:10" x14ac:dyDescent="0.25">
      <c r="B88" s="54" t="s">
        <v>137</v>
      </c>
      <c r="C88" s="55" t="s">
        <v>138</v>
      </c>
      <c r="D88" s="35">
        <v>50000</v>
      </c>
      <c r="E88" s="35">
        <v>50000</v>
      </c>
      <c r="F88" s="56">
        <v>0</v>
      </c>
      <c r="G88" s="56">
        <v>0</v>
      </c>
      <c r="H88" s="36">
        <v>0</v>
      </c>
      <c r="I88" s="36">
        <v>0</v>
      </c>
      <c r="J88" s="26">
        <f t="shared" si="39"/>
        <v>0</v>
      </c>
    </row>
    <row r="89" spans="2:10" x14ac:dyDescent="0.25">
      <c r="B89" s="41">
        <v>232</v>
      </c>
      <c r="C89" s="42" t="s">
        <v>139</v>
      </c>
      <c r="D89" s="16">
        <f>D90+D91+D92+D93</f>
        <v>350000</v>
      </c>
      <c r="E89" s="16">
        <f>E90+E91+E92+E93</f>
        <v>700000</v>
      </c>
      <c r="F89" s="16">
        <f>SUM(F90:F93)</f>
        <v>0</v>
      </c>
      <c r="G89" s="17">
        <f>SUM(G90:G93)</f>
        <v>60409.9997</v>
      </c>
      <c r="H89" s="17">
        <f>SUM(H90:H93)</f>
        <v>9500.0030000000006</v>
      </c>
      <c r="I89" s="17">
        <v>0</v>
      </c>
      <c r="J89" s="16">
        <f>SUM(J90:J93)</f>
        <v>69910.002699999997</v>
      </c>
    </row>
    <row r="90" spans="2:10" x14ac:dyDescent="0.25">
      <c r="B90" s="54" t="s">
        <v>140</v>
      </c>
      <c r="C90" s="40" t="s">
        <v>141</v>
      </c>
      <c r="D90" s="35">
        <v>50000</v>
      </c>
      <c r="E90" s="35">
        <v>50000</v>
      </c>
      <c r="F90" s="35">
        <v>0</v>
      </c>
      <c r="G90" s="36">
        <v>0</v>
      </c>
      <c r="H90" s="36">
        <v>0</v>
      </c>
      <c r="I90" s="36">
        <v>0</v>
      </c>
      <c r="J90" s="26">
        <f t="shared" ref="J90:J93" si="40">+F90+G90+H90+I90</f>
        <v>0</v>
      </c>
    </row>
    <row r="91" spans="2:10" x14ac:dyDescent="0.25">
      <c r="B91" s="54" t="s">
        <v>142</v>
      </c>
      <c r="C91" s="40" t="s">
        <v>143</v>
      </c>
      <c r="D91" s="35">
        <v>50000</v>
      </c>
      <c r="E91" s="35">
        <v>50000</v>
      </c>
      <c r="F91" s="35">
        <v>0</v>
      </c>
      <c r="G91" s="36">
        <v>0</v>
      </c>
      <c r="H91" s="36">
        <v>0</v>
      </c>
      <c r="I91" s="36">
        <v>0</v>
      </c>
      <c r="J91" s="26">
        <f t="shared" si="40"/>
        <v>0</v>
      </c>
    </row>
    <row r="92" spans="2:10" x14ac:dyDescent="0.25">
      <c r="B92" s="39" t="s">
        <v>144</v>
      </c>
      <c r="C92" s="40" t="s">
        <v>145</v>
      </c>
      <c r="D92" s="35">
        <v>200000</v>
      </c>
      <c r="E92" s="35">
        <v>500000</v>
      </c>
      <c r="F92" s="35">
        <v>0</v>
      </c>
      <c r="G92" s="36">
        <v>60409.9997</v>
      </c>
      <c r="H92" s="36">
        <v>9500.0030000000006</v>
      </c>
      <c r="I92" s="36">
        <v>0</v>
      </c>
      <c r="J92" s="26">
        <f t="shared" si="40"/>
        <v>69910.002699999997</v>
      </c>
    </row>
    <row r="93" spans="2:10" x14ac:dyDescent="0.25">
      <c r="B93" s="54" t="s">
        <v>146</v>
      </c>
      <c r="C93" s="40" t="s">
        <v>147</v>
      </c>
      <c r="D93" s="35">
        <v>50000</v>
      </c>
      <c r="E93" s="35">
        <v>100000</v>
      </c>
      <c r="F93" s="35">
        <v>0</v>
      </c>
      <c r="G93" s="36">
        <v>0</v>
      </c>
      <c r="H93" s="36">
        <v>0</v>
      </c>
      <c r="I93" s="36">
        <v>0</v>
      </c>
      <c r="J93" s="26">
        <f t="shared" si="40"/>
        <v>0</v>
      </c>
    </row>
    <row r="94" spans="2:10" x14ac:dyDescent="0.25">
      <c r="B94" s="41">
        <v>233</v>
      </c>
      <c r="C94" s="47" t="s">
        <v>279</v>
      </c>
      <c r="D94" s="16">
        <f>D95+D96+D97+D98+D99</f>
        <v>1540000</v>
      </c>
      <c r="E94" s="16">
        <f t="shared" ref="E94:J94" si="41">E95+E96+E97+E98+E99</f>
        <v>3200000</v>
      </c>
      <c r="F94" s="16">
        <f t="shared" si="41"/>
        <v>0</v>
      </c>
      <c r="G94" s="16">
        <f t="shared" si="41"/>
        <v>196977.37999999998</v>
      </c>
      <c r="H94" s="16">
        <f t="shared" si="41"/>
        <v>70191.996199999994</v>
      </c>
      <c r="I94" s="16">
        <f t="shared" si="41"/>
        <v>241768.55862</v>
      </c>
      <c r="J94" s="16">
        <f t="shared" si="41"/>
        <v>508937.93481999997</v>
      </c>
    </row>
    <row r="95" spans="2:10" x14ac:dyDescent="0.25">
      <c r="B95" s="39" t="s">
        <v>148</v>
      </c>
      <c r="C95" s="40" t="s">
        <v>149</v>
      </c>
      <c r="D95" s="35">
        <v>500000</v>
      </c>
      <c r="E95" s="35">
        <v>1000000</v>
      </c>
      <c r="F95" s="35">
        <v>0</v>
      </c>
      <c r="G95" s="36">
        <v>0</v>
      </c>
      <c r="H95" s="36">
        <v>0</v>
      </c>
      <c r="I95" s="36">
        <v>0</v>
      </c>
      <c r="J95" s="26">
        <f t="shared" ref="J95:J99" si="42">+F95+G95+H95+I95</f>
        <v>0</v>
      </c>
    </row>
    <row r="96" spans="2:10" x14ac:dyDescent="0.25">
      <c r="B96" s="39" t="s">
        <v>150</v>
      </c>
      <c r="C96" s="61" t="s">
        <v>280</v>
      </c>
      <c r="D96" s="35">
        <v>500000</v>
      </c>
      <c r="E96" s="35">
        <v>900000</v>
      </c>
      <c r="F96" s="35">
        <v>0</v>
      </c>
      <c r="G96" s="36">
        <v>1085.5763999999999</v>
      </c>
      <c r="H96" s="36">
        <v>69306.996199999994</v>
      </c>
      <c r="I96" s="36">
        <v>241768.55862</v>
      </c>
      <c r="J96" s="26">
        <f t="shared" si="42"/>
        <v>312161.13121999998</v>
      </c>
    </row>
    <row r="97" spans="2:10" x14ac:dyDescent="0.25">
      <c r="B97" s="39" t="s">
        <v>151</v>
      </c>
      <c r="C97" s="40" t="s">
        <v>152</v>
      </c>
      <c r="D97" s="35">
        <v>400000</v>
      </c>
      <c r="E97" s="35">
        <v>800000</v>
      </c>
      <c r="F97" s="35">
        <v>0</v>
      </c>
      <c r="G97" s="36">
        <v>190227.8</v>
      </c>
      <c r="H97" s="36">
        <v>885</v>
      </c>
      <c r="I97" s="36">
        <v>0</v>
      </c>
      <c r="J97" s="26">
        <f t="shared" si="42"/>
        <v>191112.8</v>
      </c>
    </row>
    <row r="98" spans="2:10" x14ac:dyDescent="0.25">
      <c r="B98" s="39" t="s">
        <v>153</v>
      </c>
      <c r="C98" s="40" t="s">
        <v>154</v>
      </c>
      <c r="D98" s="35">
        <v>100000</v>
      </c>
      <c r="E98" s="35">
        <v>400000</v>
      </c>
      <c r="F98" s="35">
        <v>0</v>
      </c>
      <c r="G98" s="36">
        <v>5664.0036</v>
      </c>
      <c r="H98" s="36">
        <v>0</v>
      </c>
      <c r="I98" s="36">
        <v>0</v>
      </c>
      <c r="J98" s="26">
        <f t="shared" si="42"/>
        <v>5664.0036</v>
      </c>
    </row>
    <row r="99" spans="2:10" x14ac:dyDescent="0.25">
      <c r="B99" s="54" t="s">
        <v>155</v>
      </c>
      <c r="C99" s="40" t="s">
        <v>156</v>
      </c>
      <c r="D99" s="35">
        <v>40000</v>
      </c>
      <c r="E99" s="35">
        <v>100000</v>
      </c>
      <c r="F99" s="35">
        <v>0</v>
      </c>
      <c r="G99" s="36">
        <v>0</v>
      </c>
      <c r="H99" s="36">
        <v>0</v>
      </c>
      <c r="I99" s="36">
        <v>0</v>
      </c>
      <c r="J99" s="26">
        <f t="shared" si="42"/>
        <v>0</v>
      </c>
    </row>
    <row r="100" spans="2:10" x14ac:dyDescent="0.25">
      <c r="B100" s="41">
        <v>234</v>
      </c>
      <c r="C100" s="42" t="s">
        <v>157</v>
      </c>
      <c r="D100" s="16">
        <f t="shared" ref="D100:J100" si="43">+D101</f>
        <v>100000</v>
      </c>
      <c r="E100" s="16">
        <f t="shared" si="43"/>
        <v>200000</v>
      </c>
      <c r="F100" s="16">
        <f t="shared" si="43"/>
        <v>0</v>
      </c>
      <c r="G100" s="17">
        <f t="shared" si="43"/>
        <v>0</v>
      </c>
      <c r="H100" s="49">
        <f>+H101</f>
        <v>0</v>
      </c>
      <c r="I100" s="49">
        <v>0</v>
      </c>
      <c r="J100" s="16">
        <f t="shared" si="43"/>
        <v>0</v>
      </c>
    </row>
    <row r="101" spans="2:10" x14ac:dyDescent="0.25">
      <c r="B101" s="54" t="s">
        <v>158</v>
      </c>
      <c r="C101" s="55" t="s">
        <v>159</v>
      </c>
      <c r="D101" s="35">
        <v>100000</v>
      </c>
      <c r="E101" s="35">
        <v>200000</v>
      </c>
      <c r="F101" s="35">
        <v>0</v>
      </c>
      <c r="G101" s="36">
        <v>0</v>
      </c>
      <c r="H101" s="36">
        <v>0</v>
      </c>
      <c r="I101" s="36">
        <v>0</v>
      </c>
      <c r="J101" s="26">
        <f>+F101+G101+H101+I101</f>
        <v>0</v>
      </c>
    </row>
    <row r="102" spans="2:10" x14ac:dyDescent="0.25">
      <c r="B102" s="41">
        <v>235</v>
      </c>
      <c r="C102" s="47" t="s">
        <v>281</v>
      </c>
      <c r="D102" s="16">
        <f>D103+D104+D105+D106</f>
        <v>410000</v>
      </c>
      <c r="E102" s="16">
        <f>E103+E104+E105+E106</f>
        <v>2550000</v>
      </c>
      <c r="F102" s="48">
        <f>+F103+F104+F105+F106</f>
        <v>0</v>
      </c>
      <c r="G102" s="49">
        <f>+G103+G104+G105+G106</f>
        <v>0</v>
      </c>
      <c r="H102" s="49">
        <f>SUM(H103:H106)</f>
        <v>1290.0114000000001</v>
      </c>
      <c r="I102" s="49">
        <f>SUM(I103:I106)</f>
        <v>351684.28540000005</v>
      </c>
      <c r="J102" s="49">
        <f>SUM(J103:J106)</f>
        <v>352974.29680000007</v>
      </c>
    </row>
    <row r="103" spans="2:10" x14ac:dyDescent="0.25">
      <c r="B103" s="54" t="s">
        <v>160</v>
      </c>
      <c r="C103" s="55" t="s">
        <v>282</v>
      </c>
      <c r="D103" s="35">
        <v>10000</v>
      </c>
      <c r="E103" s="35">
        <v>50000</v>
      </c>
      <c r="F103" s="35">
        <v>0</v>
      </c>
      <c r="G103" s="36">
        <v>0</v>
      </c>
      <c r="H103" s="36">
        <v>0</v>
      </c>
      <c r="I103" s="36">
        <v>0</v>
      </c>
      <c r="J103" s="26">
        <f t="shared" ref="J103:J106" si="44">+F103+G103+H103+I103</f>
        <v>0</v>
      </c>
    </row>
    <row r="104" spans="2:10" x14ac:dyDescent="0.25">
      <c r="B104" s="39" t="s">
        <v>161</v>
      </c>
      <c r="C104" s="40" t="s">
        <v>162</v>
      </c>
      <c r="D104" s="35">
        <v>200000</v>
      </c>
      <c r="E104" s="35">
        <v>1900000</v>
      </c>
      <c r="F104" s="35">
        <v>0</v>
      </c>
      <c r="G104" s="36">
        <v>0</v>
      </c>
      <c r="H104" s="36">
        <v>0</v>
      </c>
      <c r="I104" s="36">
        <v>0</v>
      </c>
      <c r="J104" s="26">
        <f t="shared" si="44"/>
        <v>0</v>
      </c>
    </row>
    <row r="105" spans="2:10" x14ac:dyDescent="0.25">
      <c r="B105" s="39" t="s">
        <v>163</v>
      </c>
      <c r="C105" s="40" t="s">
        <v>164</v>
      </c>
      <c r="D105" s="35">
        <v>50000</v>
      </c>
      <c r="E105" s="35">
        <v>100000</v>
      </c>
      <c r="F105" s="35">
        <v>0</v>
      </c>
      <c r="G105" s="36">
        <v>0</v>
      </c>
      <c r="H105" s="36">
        <v>0</v>
      </c>
      <c r="I105" s="36">
        <v>0</v>
      </c>
      <c r="J105" s="26">
        <f t="shared" si="44"/>
        <v>0</v>
      </c>
    </row>
    <row r="106" spans="2:10" x14ac:dyDescent="0.25">
      <c r="B106" s="39" t="s">
        <v>165</v>
      </c>
      <c r="C106" s="40" t="s">
        <v>273</v>
      </c>
      <c r="D106" s="35">
        <v>150000</v>
      </c>
      <c r="E106" s="35">
        <v>500000</v>
      </c>
      <c r="F106" s="35">
        <v>0</v>
      </c>
      <c r="G106" s="36">
        <v>0</v>
      </c>
      <c r="H106" s="36">
        <v>1290.0114000000001</v>
      </c>
      <c r="I106" s="36">
        <v>351684.28540000005</v>
      </c>
      <c r="J106" s="26">
        <f t="shared" si="44"/>
        <v>352974.29680000007</v>
      </c>
    </row>
    <row r="107" spans="2:10" ht="25.5" x14ac:dyDescent="0.25">
      <c r="B107" s="41">
        <v>236</v>
      </c>
      <c r="C107" s="47" t="s">
        <v>274</v>
      </c>
      <c r="D107" s="16">
        <f t="shared" ref="D107:J107" si="45">+D108+D112+D116+D118+D121</f>
        <v>208920</v>
      </c>
      <c r="E107" s="16">
        <f t="shared" si="45"/>
        <v>599280</v>
      </c>
      <c r="F107" s="16">
        <f t="shared" si="45"/>
        <v>0</v>
      </c>
      <c r="G107" s="17">
        <f t="shared" si="45"/>
        <v>129064.60212</v>
      </c>
      <c r="H107" s="17">
        <f t="shared" si="45"/>
        <v>46012.989619999993</v>
      </c>
      <c r="I107" s="17">
        <v>38399.760600000001</v>
      </c>
      <c r="J107" s="16">
        <f t="shared" si="45"/>
        <v>213477.35233999998</v>
      </c>
    </row>
    <row r="108" spans="2:10" x14ac:dyDescent="0.25">
      <c r="B108" s="59">
        <v>2361</v>
      </c>
      <c r="C108" s="62" t="s">
        <v>166</v>
      </c>
      <c r="D108" s="20">
        <f t="shared" ref="D108:J108" si="46">SUM(D109:D111)</f>
        <v>0</v>
      </c>
      <c r="E108" s="20">
        <f t="shared" si="46"/>
        <v>0</v>
      </c>
      <c r="F108" s="20">
        <f t="shared" si="46"/>
        <v>0</v>
      </c>
      <c r="G108" s="21">
        <f t="shared" si="46"/>
        <v>0</v>
      </c>
      <c r="H108" s="21">
        <f t="shared" ref="H108" si="47">SUM(H109:H111)</f>
        <v>0</v>
      </c>
      <c r="I108" s="21">
        <v>0</v>
      </c>
      <c r="J108" s="20">
        <f t="shared" si="46"/>
        <v>0</v>
      </c>
    </row>
    <row r="109" spans="2:10" x14ac:dyDescent="0.25">
      <c r="B109" s="39" t="s">
        <v>167</v>
      </c>
      <c r="C109" s="40" t="s">
        <v>168</v>
      </c>
      <c r="D109" s="35">
        <v>0</v>
      </c>
      <c r="E109" s="35">
        <v>0</v>
      </c>
      <c r="F109" s="35">
        <f t="shared" ref="F109:H111" si="48">+E109/4</f>
        <v>0</v>
      </c>
      <c r="G109" s="36">
        <f t="shared" si="48"/>
        <v>0</v>
      </c>
      <c r="H109" s="36">
        <f t="shared" si="48"/>
        <v>0</v>
      </c>
      <c r="I109" s="36">
        <v>0</v>
      </c>
      <c r="J109" s="26">
        <f t="shared" ref="J109:J111" si="49">+F109+G109+H109+I109</f>
        <v>0</v>
      </c>
    </row>
    <row r="110" spans="2:10" x14ac:dyDescent="0.25">
      <c r="B110" s="39" t="s">
        <v>169</v>
      </c>
      <c r="C110" s="40" t="s">
        <v>170</v>
      </c>
      <c r="D110" s="35">
        <v>0</v>
      </c>
      <c r="E110" s="35">
        <v>0</v>
      </c>
      <c r="F110" s="35">
        <f t="shared" si="48"/>
        <v>0</v>
      </c>
      <c r="G110" s="36">
        <f t="shared" si="48"/>
        <v>0</v>
      </c>
      <c r="H110" s="36">
        <f t="shared" si="48"/>
        <v>0</v>
      </c>
      <c r="I110" s="36">
        <v>0</v>
      </c>
      <c r="J110" s="26">
        <f t="shared" si="49"/>
        <v>0</v>
      </c>
    </row>
    <row r="111" spans="2:10" x14ac:dyDescent="0.25">
      <c r="B111" s="39" t="s">
        <v>171</v>
      </c>
      <c r="C111" s="40" t="s">
        <v>172</v>
      </c>
      <c r="D111" s="35">
        <v>0</v>
      </c>
      <c r="E111" s="35">
        <v>0</v>
      </c>
      <c r="F111" s="35">
        <f t="shared" si="48"/>
        <v>0</v>
      </c>
      <c r="G111" s="36">
        <f t="shared" si="48"/>
        <v>0</v>
      </c>
      <c r="H111" s="36">
        <f t="shared" si="48"/>
        <v>0</v>
      </c>
      <c r="I111" s="36">
        <v>0</v>
      </c>
      <c r="J111" s="26">
        <f t="shared" si="49"/>
        <v>0</v>
      </c>
    </row>
    <row r="112" spans="2:10" x14ac:dyDescent="0.25">
      <c r="B112" s="59">
        <v>2362</v>
      </c>
      <c r="C112" s="60" t="s">
        <v>173</v>
      </c>
      <c r="D112" s="20">
        <f t="shared" ref="D112:J112" si="50">SUM(D113:D115)</f>
        <v>0</v>
      </c>
      <c r="E112" s="20">
        <f t="shared" si="50"/>
        <v>0</v>
      </c>
      <c r="F112" s="20">
        <f t="shared" si="50"/>
        <v>0</v>
      </c>
      <c r="G112" s="21">
        <f t="shared" si="50"/>
        <v>1350</v>
      </c>
      <c r="H112" s="21">
        <f t="shared" ref="H112" si="51">SUM(H113:H115)</f>
        <v>0</v>
      </c>
      <c r="I112" s="21">
        <v>0</v>
      </c>
      <c r="J112" s="20">
        <f t="shared" si="50"/>
        <v>1350</v>
      </c>
    </row>
    <row r="113" spans="2:10" x14ac:dyDescent="0.25">
      <c r="B113" s="39" t="s">
        <v>174</v>
      </c>
      <c r="C113" s="40" t="s">
        <v>175</v>
      </c>
      <c r="D113" s="35">
        <v>0</v>
      </c>
      <c r="E113" s="35">
        <v>0</v>
      </c>
      <c r="F113" s="35">
        <f>+E113/4</f>
        <v>0</v>
      </c>
      <c r="G113" s="36">
        <v>1350</v>
      </c>
      <c r="H113" s="36">
        <v>0</v>
      </c>
      <c r="I113" s="36">
        <v>0</v>
      </c>
      <c r="J113" s="26">
        <f t="shared" ref="J113:J115" si="52">+F113+G113+H113+I113</f>
        <v>1350</v>
      </c>
    </row>
    <row r="114" spans="2:10" x14ac:dyDescent="0.25">
      <c r="B114" s="39" t="s">
        <v>176</v>
      </c>
      <c r="C114" s="40" t="s">
        <v>177</v>
      </c>
      <c r="D114" s="35">
        <v>0</v>
      </c>
      <c r="E114" s="35">
        <v>0</v>
      </c>
      <c r="F114" s="35">
        <f>+E114/4</f>
        <v>0</v>
      </c>
      <c r="G114" s="36">
        <f>+F114/4</f>
        <v>0</v>
      </c>
      <c r="H114" s="36">
        <f>+G114/4</f>
        <v>0</v>
      </c>
      <c r="I114" s="36">
        <v>0</v>
      </c>
      <c r="J114" s="26">
        <f t="shared" si="52"/>
        <v>0</v>
      </c>
    </row>
    <row r="115" spans="2:10" x14ac:dyDescent="0.25">
      <c r="B115" s="39" t="s">
        <v>178</v>
      </c>
      <c r="C115" s="40" t="s">
        <v>179</v>
      </c>
      <c r="D115" s="35">
        <v>0</v>
      </c>
      <c r="E115" s="35">
        <v>0</v>
      </c>
      <c r="F115" s="35">
        <f>+E115/4</f>
        <v>0</v>
      </c>
      <c r="G115" s="36">
        <f>+F115/4</f>
        <v>0</v>
      </c>
      <c r="H115" s="36">
        <f>+G115/4</f>
        <v>0</v>
      </c>
      <c r="I115" s="36">
        <v>0</v>
      </c>
      <c r="J115" s="26">
        <f t="shared" si="52"/>
        <v>0</v>
      </c>
    </row>
    <row r="116" spans="2:10" x14ac:dyDescent="0.25">
      <c r="B116" s="59">
        <v>2363</v>
      </c>
      <c r="C116" s="60" t="s">
        <v>180</v>
      </c>
      <c r="D116" s="63">
        <f>SUM(D117:D117)</f>
        <v>109640</v>
      </c>
      <c r="E116" s="63">
        <f t="shared" ref="E116:J116" si="53">SUM(E117:E117)</f>
        <v>500000</v>
      </c>
      <c r="F116" s="63">
        <f t="shared" si="53"/>
        <v>0</v>
      </c>
      <c r="G116" s="63">
        <f t="shared" si="53"/>
        <v>127714.60212</v>
      </c>
      <c r="H116" s="63">
        <f t="shared" ref="H116" si="54">SUM(H117:H117)</f>
        <v>34471.539419999994</v>
      </c>
      <c r="I116" s="63">
        <v>38399.760600000001</v>
      </c>
      <c r="J116" s="63">
        <f t="shared" si="53"/>
        <v>200585.90213999999</v>
      </c>
    </row>
    <row r="117" spans="2:10" x14ac:dyDescent="0.25">
      <c r="B117" s="39" t="s">
        <v>181</v>
      </c>
      <c r="C117" s="40" t="s">
        <v>182</v>
      </c>
      <c r="D117" s="35">
        <v>109640</v>
      </c>
      <c r="E117" s="35">
        <v>500000</v>
      </c>
      <c r="F117" s="35">
        <v>0</v>
      </c>
      <c r="G117" s="36">
        <v>127714.60212</v>
      </c>
      <c r="H117" s="36">
        <v>34471.539419999994</v>
      </c>
      <c r="I117" s="36">
        <v>38399.760600000001</v>
      </c>
      <c r="J117" s="26">
        <f>+F117+G117+H117+I117</f>
        <v>200585.90213999999</v>
      </c>
    </row>
    <row r="118" spans="2:10" x14ac:dyDescent="0.25">
      <c r="B118" s="59">
        <v>2364</v>
      </c>
      <c r="C118" s="60" t="s">
        <v>183</v>
      </c>
      <c r="D118" s="63">
        <f>SUM(D119:D120)</f>
        <v>24640</v>
      </c>
      <c r="E118" s="63">
        <f>SUM(E119:E120)</f>
        <v>24640</v>
      </c>
      <c r="F118" s="63">
        <f>+F119+F120</f>
        <v>0</v>
      </c>
      <c r="G118" s="64">
        <f>+G119+G120</f>
        <v>0</v>
      </c>
      <c r="H118" s="64">
        <f>+H119+H120</f>
        <v>3441.4463999999998</v>
      </c>
      <c r="I118" s="64">
        <v>0</v>
      </c>
      <c r="J118" s="63">
        <f>+J119+J120</f>
        <v>3441.4463999999998</v>
      </c>
    </row>
    <row r="119" spans="2:10" x14ac:dyDescent="0.25">
      <c r="B119" s="39" t="s">
        <v>184</v>
      </c>
      <c r="C119" s="40" t="s">
        <v>185</v>
      </c>
      <c r="D119" s="35">
        <v>24640</v>
      </c>
      <c r="E119" s="35">
        <v>24640</v>
      </c>
      <c r="F119" s="35">
        <v>0</v>
      </c>
      <c r="G119" s="36">
        <v>0</v>
      </c>
      <c r="H119" s="36">
        <v>3441.4463999999998</v>
      </c>
      <c r="I119" s="36">
        <v>0</v>
      </c>
      <c r="J119" s="26">
        <f t="shared" ref="J119:J120" si="55">+F119+G119+H119+I119</f>
        <v>3441.4463999999998</v>
      </c>
    </row>
    <row r="120" spans="2:10" x14ac:dyDescent="0.25">
      <c r="B120" s="39" t="s">
        <v>186</v>
      </c>
      <c r="C120" s="40" t="s">
        <v>187</v>
      </c>
      <c r="D120" s="35">
        <v>0</v>
      </c>
      <c r="E120" s="35">
        <v>0</v>
      </c>
      <c r="F120" s="35">
        <f>+E120/4</f>
        <v>0</v>
      </c>
      <c r="G120" s="36">
        <f>+F120/4</f>
        <v>0</v>
      </c>
      <c r="H120" s="36">
        <f>+G120/4</f>
        <v>0</v>
      </c>
      <c r="I120" s="36">
        <v>0</v>
      </c>
      <c r="J120" s="26">
        <f t="shared" si="55"/>
        <v>0</v>
      </c>
    </row>
    <row r="121" spans="2:10" x14ac:dyDescent="0.25">
      <c r="B121" s="59">
        <v>2369</v>
      </c>
      <c r="C121" s="60" t="s">
        <v>188</v>
      </c>
      <c r="D121" s="63">
        <f t="shared" ref="D121:J121" si="56">+D122</f>
        <v>74640</v>
      </c>
      <c r="E121" s="63">
        <f t="shared" si="56"/>
        <v>74640</v>
      </c>
      <c r="F121" s="63">
        <f t="shared" si="56"/>
        <v>0</v>
      </c>
      <c r="G121" s="64">
        <f t="shared" si="56"/>
        <v>0</v>
      </c>
      <c r="H121" s="64">
        <f t="shared" si="56"/>
        <v>8100.0037999999995</v>
      </c>
      <c r="I121" s="64">
        <v>0</v>
      </c>
      <c r="J121" s="63">
        <f t="shared" si="56"/>
        <v>8100.0037999999995</v>
      </c>
    </row>
    <row r="122" spans="2:10" x14ac:dyDescent="0.25">
      <c r="B122" s="54" t="s">
        <v>189</v>
      </c>
      <c r="C122" s="55" t="s">
        <v>190</v>
      </c>
      <c r="D122" s="57">
        <v>74640</v>
      </c>
      <c r="E122" s="57">
        <v>74640</v>
      </c>
      <c r="F122" s="35">
        <v>0</v>
      </c>
      <c r="G122" s="36">
        <v>0</v>
      </c>
      <c r="H122" s="36">
        <v>8100.0037999999995</v>
      </c>
      <c r="I122" s="36">
        <v>0</v>
      </c>
      <c r="J122" s="26">
        <f>+F122+G122+H122+I122</f>
        <v>8100.0037999999995</v>
      </c>
    </row>
    <row r="123" spans="2:10" ht="25.5" x14ac:dyDescent="0.25">
      <c r="B123" s="41">
        <v>237</v>
      </c>
      <c r="C123" s="47" t="s">
        <v>191</v>
      </c>
      <c r="D123" s="16">
        <f>D124+D128</f>
        <v>10690000</v>
      </c>
      <c r="E123" s="16">
        <f>E124+E128</f>
        <v>27147623</v>
      </c>
      <c r="F123" s="48">
        <f>+F124+F128</f>
        <v>1072663.8500000001</v>
      </c>
      <c r="G123" s="49">
        <f>+G124+G128</f>
        <v>1130826.24</v>
      </c>
      <c r="H123" s="49">
        <f>+H124+H128</f>
        <v>1131967.6956</v>
      </c>
      <c r="I123" s="49">
        <v>1087643.02</v>
      </c>
      <c r="J123" s="48">
        <f>+J124+J128</f>
        <v>4423100.8055999996</v>
      </c>
    </row>
    <row r="124" spans="2:10" x14ac:dyDescent="0.25">
      <c r="B124" s="59">
        <v>2371</v>
      </c>
      <c r="C124" s="60" t="s">
        <v>192</v>
      </c>
      <c r="D124" s="63">
        <f t="shared" ref="D124:J124" si="57">SUM(D125:D127)</f>
        <v>10490000</v>
      </c>
      <c r="E124" s="63">
        <f t="shared" si="57"/>
        <v>25947623</v>
      </c>
      <c r="F124" s="65">
        <f t="shared" si="57"/>
        <v>1072663.8500000001</v>
      </c>
      <c r="G124" s="66">
        <f t="shared" si="57"/>
        <v>1130826.24</v>
      </c>
      <c r="H124" s="66">
        <f t="shared" ref="H124" si="58">SUM(H125:H127)</f>
        <v>1101527.31</v>
      </c>
      <c r="I124" s="66">
        <v>1084643.02</v>
      </c>
      <c r="J124" s="63">
        <f t="shared" si="57"/>
        <v>4389660.42</v>
      </c>
    </row>
    <row r="125" spans="2:10" x14ac:dyDescent="0.25">
      <c r="B125" s="39" t="s">
        <v>193</v>
      </c>
      <c r="C125" s="40" t="s">
        <v>194</v>
      </c>
      <c r="D125" s="35">
        <v>5100000</v>
      </c>
      <c r="E125" s="35">
        <v>12323811.5</v>
      </c>
      <c r="F125" s="35">
        <v>514192.17499999999</v>
      </c>
      <c r="G125" s="36">
        <v>534406.86</v>
      </c>
      <c r="H125" s="36">
        <v>529401</v>
      </c>
      <c r="I125" s="36">
        <v>519013.66</v>
      </c>
      <c r="J125" s="26">
        <f t="shared" ref="J125:J127" si="59">+F125+G125+H125+I125</f>
        <v>2097013.6949999998</v>
      </c>
    </row>
    <row r="126" spans="2:10" x14ac:dyDescent="0.25">
      <c r="B126" s="39" t="s">
        <v>195</v>
      </c>
      <c r="C126" s="40" t="s">
        <v>196</v>
      </c>
      <c r="D126" s="35">
        <v>4090000</v>
      </c>
      <c r="E126" s="35">
        <v>12323811.5</v>
      </c>
      <c r="F126" s="35">
        <v>558471.67500000005</v>
      </c>
      <c r="G126" s="36">
        <v>596419.38</v>
      </c>
      <c r="H126" s="36">
        <v>572126.31000000006</v>
      </c>
      <c r="I126" s="36">
        <v>565629.36</v>
      </c>
      <c r="J126" s="26">
        <f t="shared" si="59"/>
        <v>2292646.7250000001</v>
      </c>
    </row>
    <row r="127" spans="2:10" x14ac:dyDescent="0.25">
      <c r="B127" s="39" t="s">
        <v>197</v>
      </c>
      <c r="C127" s="40" t="s">
        <v>198</v>
      </c>
      <c r="D127" s="35">
        <v>1300000</v>
      </c>
      <c r="E127" s="35">
        <v>1300000</v>
      </c>
      <c r="F127" s="35">
        <v>0</v>
      </c>
      <c r="G127" s="36">
        <v>0</v>
      </c>
      <c r="H127" s="36">
        <v>0</v>
      </c>
      <c r="I127" s="36">
        <v>0</v>
      </c>
      <c r="J127" s="26">
        <f t="shared" si="59"/>
        <v>0</v>
      </c>
    </row>
    <row r="128" spans="2:10" x14ac:dyDescent="0.25">
      <c r="B128" s="59">
        <v>2372</v>
      </c>
      <c r="C128" s="60" t="s">
        <v>199</v>
      </c>
      <c r="D128" s="63">
        <f t="shared" ref="D128:J128" si="60">+D129</f>
        <v>200000</v>
      </c>
      <c r="E128" s="63">
        <f t="shared" si="60"/>
        <v>1200000</v>
      </c>
      <c r="F128" s="63">
        <f t="shared" si="60"/>
        <v>0</v>
      </c>
      <c r="G128" s="64">
        <f t="shared" si="60"/>
        <v>0</v>
      </c>
      <c r="H128" s="64">
        <f t="shared" si="60"/>
        <v>30440.385600000001</v>
      </c>
      <c r="I128" s="64">
        <v>3000</v>
      </c>
      <c r="J128" s="63">
        <f t="shared" si="60"/>
        <v>33440.385600000001</v>
      </c>
    </row>
    <row r="129" spans="2:10" x14ac:dyDescent="0.25">
      <c r="B129" s="54" t="s">
        <v>200</v>
      </c>
      <c r="C129" s="58" t="s">
        <v>201</v>
      </c>
      <c r="D129" s="57">
        <v>200000</v>
      </c>
      <c r="E129" s="57">
        <v>1200000</v>
      </c>
      <c r="F129" s="35">
        <v>0</v>
      </c>
      <c r="G129" s="36">
        <v>0</v>
      </c>
      <c r="H129" s="36">
        <v>30440.385600000001</v>
      </c>
      <c r="I129" s="36">
        <v>3000</v>
      </c>
      <c r="J129" s="26">
        <f>+F129+G129+H129+I129</f>
        <v>33440.385600000001</v>
      </c>
    </row>
    <row r="130" spans="2:10" x14ac:dyDescent="0.25">
      <c r="B130" s="41">
        <v>239</v>
      </c>
      <c r="C130" s="47" t="s">
        <v>275</v>
      </c>
      <c r="D130" s="16">
        <f t="shared" ref="D130:J130" si="61">SUM(D131:D136)</f>
        <v>3425000</v>
      </c>
      <c r="E130" s="16">
        <f t="shared" si="61"/>
        <v>4825000</v>
      </c>
      <c r="F130" s="16">
        <f t="shared" si="61"/>
        <v>6568.25</v>
      </c>
      <c r="G130" s="17">
        <f t="shared" si="61"/>
        <v>332501.66821999999</v>
      </c>
      <c r="H130" s="17">
        <f t="shared" ref="H130" si="62">SUM(H131:H136)</f>
        <v>1045622.7422000001</v>
      </c>
      <c r="I130" s="17">
        <v>57600.449000000001</v>
      </c>
      <c r="J130" s="16">
        <f t="shared" si="61"/>
        <v>1442293.1094199999</v>
      </c>
    </row>
    <row r="131" spans="2:10" x14ac:dyDescent="0.25">
      <c r="B131" s="39" t="s">
        <v>202</v>
      </c>
      <c r="C131" s="53" t="s">
        <v>277</v>
      </c>
      <c r="D131" s="35">
        <v>300000</v>
      </c>
      <c r="E131" s="35">
        <v>500000</v>
      </c>
      <c r="F131" s="35">
        <v>439.79999999999995</v>
      </c>
      <c r="G131" s="36">
        <v>21406.004999999997</v>
      </c>
      <c r="H131" s="36">
        <v>15222.4084</v>
      </c>
      <c r="I131" s="36">
        <v>21123.514999999999</v>
      </c>
      <c r="J131" s="26">
        <f t="shared" ref="J131:J136" si="63">+F131+G131+H131+I131</f>
        <v>58191.728399999993</v>
      </c>
    </row>
    <row r="132" spans="2:10" x14ac:dyDescent="0.25">
      <c r="B132" s="39" t="s">
        <v>203</v>
      </c>
      <c r="C132" s="53" t="s">
        <v>204</v>
      </c>
      <c r="D132" s="35">
        <v>2300000</v>
      </c>
      <c r="E132" s="35">
        <v>3500000</v>
      </c>
      <c r="F132" s="35">
        <v>5988.5</v>
      </c>
      <c r="G132" s="36">
        <v>307444.74322</v>
      </c>
      <c r="H132" s="36">
        <v>976400.18260000017</v>
      </c>
      <c r="I132" s="36">
        <v>34026.9</v>
      </c>
      <c r="J132" s="26">
        <f t="shared" si="63"/>
        <v>1323860.3258200001</v>
      </c>
    </row>
    <row r="133" spans="2:10" x14ac:dyDescent="0.25">
      <c r="B133" s="39" t="s">
        <v>205</v>
      </c>
      <c r="C133" s="40" t="s">
        <v>276</v>
      </c>
      <c r="D133" s="35">
        <v>500000</v>
      </c>
      <c r="E133" s="35">
        <v>500000</v>
      </c>
      <c r="F133" s="35">
        <v>0</v>
      </c>
      <c r="G133" s="36">
        <v>0</v>
      </c>
      <c r="H133" s="36">
        <v>0</v>
      </c>
      <c r="I133" s="36">
        <v>0</v>
      </c>
      <c r="J133" s="26">
        <f t="shared" si="63"/>
        <v>0</v>
      </c>
    </row>
    <row r="134" spans="2:10" x14ac:dyDescent="0.25">
      <c r="B134" s="54" t="s">
        <v>206</v>
      </c>
      <c r="C134" s="58" t="s">
        <v>207</v>
      </c>
      <c r="D134" s="57">
        <v>75000</v>
      </c>
      <c r="E134" s="57">
        <v>75000</v>
      </c>
      <c r="F134" s="35">
        <v>0</v>
      </c>
      <c r="G134" s="36">
        <v>0</v>
      </c>
      <c r="H134" s="36">
        <v>0</v>
      </c>
      <c r="I134" s="36">
        <v>0</v>
      </c>
      <c r="J134" s="26">
        <f t="shared" si="63"/>
        <v>0</v>
      </c>
    </row>
    <row r="135" spans="2:10" x14ac:dyDescent="0.25">
      <c r="B135" s="54" t="s">
        <v>208</v>
      </c>
      <c r="C135" s="58" t="s">
        <v>209</v>
      </c>
      <c r="D135" s="57">
        <v>150000</v>
      </c>
      <c r="E135" s="57">
        <v>150000</v>
      </c>
      <c r="F135" s="35">
        <v>139.94999999999999</v>
      </c>
      <c r="G135" s="36">
        <v>0</v>
      </c>
      <c r="H135" s="36">
        <v>5294.6245999999992</v>
      </c>
      <c r="I135" s="36">
        <v>0</v>
      </c>
      <c r="J135" s="26">
        <f t="shared" si="63"/>
        <v>5434.574599999999</v>
      </c>
    </row>
    <row r="136" spans="2:10" x14ac:dyDescent="0.25">
      <c r="B136" s="39" t="s">
        <v>210</v>
      </c>
      <c r="C136" s="53" t="s">
        <v>211</v>
      </c>
      <c r="D136" s="35">
        <v>100000</v>
      </c>
      <c r="E136" s="35">
        <v>100000</v>
      </c>
      <c r="F136" s="35">
        <v>0</v>
      </c>
      <c r="G136" s="36">
        <v>3650.92</v>
      </c>
      <c r="H136" s="36">
        <v>48705.526599999997</v>
      </c>
      <c r="I136" s="36">
        <v>2450.0340000000001</v>
      </c>
      <c r="J136" s="26">
        <f t="shared" si="63"/>
        <v>54806.480599999995</v>
      </c>
    </row>
    <row r="137" spans="2:10" x14ac:dyDescent="0.25">
      <c r="B137" s="50">
        <v>24</v>
      </c>
      <c r="C137" s="67" t="s">
        <v>212</v>
      </c>
      <c r="D137" s="13">
        <f t="shared" ref="D137:J137" si="64">+D138+D140</f>
        <v>1754980</v>
      </c>
      <c r="E137" s="13">
        <f t="shared" si="64"/>
        <v>17067547</v>
      </c>
      <c r="F137" s="13">
        <f t="shared" si="64"/>
        <v>0</v>
      </c>
      <c r="G137" s="13">
        <f t="shared" si="64"/>
        <v>0</v>
      </c>
      <c r="H137" s="13">
        <f t="shared" si="64"/>
        <v>0</v>
      </c>
      <c r="I137" s="13">
        <v>0</v>
      </c>
      <c r="J137" s="13">
        <f t="shared" si="64"/>
        <v>0</v>
      </c>
    </row>
    <row r="138" spans="2:10" ht="25.5" x14ac:dyDescent="0.25">
      <c r="B138" s="41">
        <v>241</v>
      </c>
      <c r="C138" s="47" t="s">
        <v>213</v>
      </c>
      <c r="D138" s="16">
        <f t="shared" ref="D138:J138" si="65">+D139</f>
        <v>504980</v>
      </c>
      <c r="E138" s="16">
        <f t="shared" si="65"/>
        <v>7259960</v>
      </c>
      <c r="F138" s="48">
        <f t="shared" si="65"/>
        <v>0</v>
      </c>
      <c r="G138" s="49">
        <f t="shared" si="65"/>
        <v>0</v>
      </c>
      <c r="H138" s="49">
        <f t="shared" si="65"/>
        <v>0</v>
      </c>
      <c r="I138" s="49">
        <v>0</v>
      </c>
      <c r="J138" s="48">
        <f t="shared" si="65"/>
        <v>0</v>
      </c>
    </row>
    <row r="139" spans="2:10" ht="18.75" customHeight="1" x14ac:dyDescent="0.25">
      <c r="B139" s="39" t="s">
        <v>214</v>
      </c>
      <c r="C139" s="53" t="s">
        <v>215</v>
      </c>
      <c r="D139" s="35">
        <v>504980</v>
      </c>
      <c r="E139" s="35">
        <v>7259960</v>
      </c>
      <c r="F139" s="35">
        <v>0</v>
      </c>
      <c r="G139" s="36">
        <v>0</v>
      </c>
      <c r="H139" s="36">
        <v>0</v>
      </c>
      <c r="I139" s="36">
        <v>0</v>
      </c>
      <c r="J139" s="26">
        <f>+F139+G139+H139+I139</f>
        <v>0</v>
      </c>
    </row>
    <row r="140" spans="2:10" ht="25.5" x14ac:dyDescent="0.25">
      <c r="B140" s="41">
        <v>247</v>
      </c>
      <c r="C140" s="47" t="s">
        <v>216</v>
      </c>
      <c r="D140" s="16">
        <f t="shared" ref="D140:J140" si="66">+D141</f>
        <v>1250000</v>
      </c>
      <c r="E140" s="16">
        <f t="shared" si="66"/>
        <v>9807587</v>
      </c>
      <c r="F140" s="16">
        <f t="shared" si="66"/>
        <v>0</v>
      </c>
      <c r="G140" s="17">
        <f t="shared" si="66"/>
        <v>0</v>
      </c>
      <c r="H140" s="17">
        <f t="shared" si="66"/>
        <v>0</v>
      </c>
      <c r="I140" s="17">
        <v>0</v>
      </c>
      <c r="J140" s="16">
        <f t="shared" si="66"/>
        <v>0</v>
      </c>
    </row>
    <row r="141" spans="2:10" x14ac:dyDescent="0.25">
      <c r="B141" s="54" t="s">
        <v>217</v>
      </c>
      <c r="C141" s="58" t="s">
        <v>218</v>
      </c>
      <c r="D141" s="57">
        <v>1250000</v>
      </c>
      <c r="E141" s="57">
        <v>9807587</v>
      </c>
      <c r="F141" s="35">
        <v>0</v>
      </c>
      <c r="G141" s="36">
        <v>0</v>
      </c>
      <c r="H141" s="36">
        <v>0</v>
      </c>
      <c r="I141" s="36">
        <v>0</v>
      </c>
      <c r="J141" s="26">
        <f>+F141+G141+H141+I141</f>
        <v>0</v>
      </c>
    </row>
    <row r="142" spans="2:10" x14ac:dyDescent="0.25">
      <c r="B142" s="50">
        <v>26</v>
      </c>
      <c r="C142" s="67" t="s">
        <v>219</v>
      </c>
      <c r="D142" s="13">
        <f>D143+D148+D151+D154+D157</f>
        <v>32426100</v>
      </c>
      <c r="E142" s="13">
        <f>E143+E148+E151+E154+E157</f>
        <v>108006466</v>
      </c>
      <c r="F142" s="68">
        <f>+F143+F148+F151+F154+F157</f>
        <v>1153263.8831121132</v>
      </c>
      <c r="G142" s="69">
        <f>+G143+G148+G151+G154+G157</f>
        <v>2885793.0320681049</v>
      </c>
      <c r="H142" s="69">
        <f>+H143+H148+H151+H154+H157</f>
        <v>4850984.2716000006</v>
      </c>
      <c r="I142" s="69">
        <v>4046051.9208</v>
      </c>
      <c r="J142" s="68">
        <f>+J143+J148+J151+J154+J157</f>
        <v>12936093.107580218</v>
      </c>
    </row>
    <row r="143" spans="2:10" x14ac:dyDescent="0.25">
      <c r="B143" s="41">
        <v>261</v>
      </c>
      <c r="C143" s="47" t="s">
        <v>220</v>
      </c>
      <c r="D143" s="16">
        <f>D144+D145+D146+D147</f>
        <v>22326100</v>
      </c>
      <c r="E143" s="16">
        <f>E144+E145+E146+E147</f>
        <v>47042668</v>
      </c>
      <c r="F143" s="48">
        <f>+F144+F145+F146+F147</f>
        <v>65604.861199999999</v>
      </c>
      <c r="G143" s="49">
        <f>+G144+G145+G146+G147</f>
        <v>0</v>
      </c>
      <c r="H143" s="49">
        <f>+H144+H145+H146+H147</f>
        <v>2485598.787</v>
      </c>
      <c r="I143" s="49">
        <v>3487554.1447999999</v>
      </c>
      <c r="J143" s="48">
        <f>+J144+J145+J146+J147</f>
        <v>6038757.7929999996</v>
      </c>
    </row>
    <row r="144" spans="2:10" x14ac:dyDescent="0.25">
      <c r="B144" s="39" t="s">
        <v>221</v>
      </c>
      <c r="C144" s="53" t="s">
        <v>278</v>
      </c>
      <c r="D144" s="35">
        <v>4300000</v>
      </c>
      <c r="E144" s="35">
        <v>24670234</v>
      </c>
      <c r="F144" s="35">
        <v>65604.861199999999</v>
      </c>
      <c r="G144" s="36">
        <v>0</v>
      </c>
      <c r="H144" s="36">
        <v>27999.983999999997</v>
      </c>
      <c r="I144" s="36">
        <v>2346169.6447999999</v>
      </c>
      <c r="J144" s="26">
        <f t="shared" ref="J144:J147" si="67">+F144+G144+H144+I144</f>
        <v>2439774.4899999998</v>
      </c>
    </row>
    <row r="145" spans="2:10" x14ac:dyDescent="0.25">
      <c r="B145" s="39" t="s">
        <v>222</v>
      </c>
      <c r="C145" s="53" t="s">
        <v>283</v>
      </c>
      <c r="D145" s="35">
        <v>6600000</v>
      </c>
      <c r="E145" s="35">
        <v>20546334</v>
      </c>
      <c r="F145" s="35">
        <v>0</v>
      </c>
      <c r="G145" s="36">
        <v>0</v>
      </c>
      <c r="H145" s="36">
        <v>1056288.8</v>
      </c>
      <c r="I145" s="36">
        <v>1141384.5</v>
      </c>
      <c r="J145" s="26">
        <f t="shared" si="67"/>
        <v>2197673.2999999998</v>
      </c>
    </row>
    <row r="146" spans="2:10" x14ac:dyDescent="0.25">
      <c r="B146" s="39" t="s">
        <v>223</v>
      </c>
      <c r="C146" s="53" t="s">
        <v>224</v>
      </c>
      <c r="D146" s="35">
        <v>226100</v>
      </c>
      <c r="E146" s="35">
        <v>1226100</v>
      </c>
      <c r="F146" s="35">
        <v>0</v>
      </c>
      <c r="G146" s="36">
        <v>0</v>
      </c>
      <c r="H146" s="36">
        <v>1401310.003</v>
      </c>
      <c r="I146" s="36">
        <v>0</v>
      </c>
      <c r="J146" s="26">
        <f t="shared" si="67"/>
        <v>1401310.003</v>
      </c>
    </row>
    <row r="147" spans="2:10" x14ac:dyDescent="0.25">
      <c r="B147" s="39" t="s">
        <v>225</v>
      </c>
      <c r="C147" s="53" t="s">
        <v>226</v>
      </c>
      <c r="D147" s="35">
        <v>11200000</v>
      </c>
      <c r="E147" s="35">
        <v>600000</v>
      </c>
      <c r="F147" s="35">
        <v>0</v>
      </c>
      <c r="G147" s="36">
        <v>0</v>
      </c>
      <c r="H147" s="36">
        <v>0</v>
      </c>
      <c r="I147" s="36">
        <v>0</v>
      </c>
      <c r="J147" s="26">
        <f t="shared" si="67"/>
        <v>0</v>
      </c>
    </row>
    <row r="148" spans="2:10" ht="26.25" x14ac:dyDescent="0.25">
      <c r="B148" s="41">
        <v>262</v>
      </c>
      <c r="C148" s="130" t="s">
        <v>284</v>
      </c>
      <c r="D148" s="16">
        <f>D149+D150</f>
        <v>200000</v>
      </c>
      <c r="E148" s="16">
        <f>E149+E150</f>
        <v>22663798</v>
      </c>
      <c r="F148" s="48">
        <f>+F149+F150</f>
        <v>0</v>
      </c>
      <c r="G148" s="49">
        <f>+G149+G150</f>
        <v>0</v>
      </c>
      <c r="H148" s="49">
        <f>+H149+H150</f>
        <v>0</v>
      </c>
      <c r="I148" s="49">
        <v>0</v>
      </c>
      <c r="J148" s="48">
        <f>+J149+J150</f>
        <v>0</v>
      </c>
    </row>
    <row r="149" spans="2:10" x14ac:dyDescent="0.25">
      <c r="B149" s="39" t="s">
        <v>227</v>
      </c>
      <c r="C149" s="53" t="s">
        <v>228</v>
      </c>
      <c r="D149" s="35">
        <v>100000</v>
      </c>
      <c r="E149" s="35">
        <v>20879532</v>
      </c>
      <c r="F149" s="35">
        <v>0</v>
      </c>
      <c r="G149" s="36">
        <v>0</v>
      </c>
      <c r="H149" s="36">
        <v>0</v>
      </c>
      <c r="I149" s="36">
        <v>0</v>
      </c>
      <c r="J149" s="26">
        <f t="shared" ref="J149:J150" si="68">+F149+G149+H149+I149</f>
        <v>0</v>
      </c>
    </row>
    <row r="150" spans="2:10" ht="19.5" customHeight="1" x14ac:dyDescent="0.25">
      <c r="B150" s="39" t="s">
        <v>229</v>
      </c>
      <c r="C150" s="116" t="s">
        <v>230</v>
      </c>
      <c r="D150" s="35">
        <v>100000</v>
      </c>
      <c r="E150" s="35">
        <v>1784266</v>
      </c>
      <c r="F150" s="35">
        <v>0</v>
      </c>
      <c r="G150" s="36">
        <v>0</v>
      </c>
      <c r="H150" s="36">
        <v>0</v>
      </c>
      <c r="I150" s="36">
        <v>0</v>
      </c>
      <c r="J150" s="26">
        <f t="shared" si="68"/>
        <v>0</v>
      </c>
    </row>
    <row r="151" spans="2:10" ht="25.5" x14ac:dyDescent="0.25">
      <c r="B151" s="41">
        <v>264</v>
      </c>
      <c r="C151" s="47" t="s">
        <v>231</v>
      </c>
      <c r="D151" s="16">
        <f>D152+D153</f>
        <v>8100000</v>
      </c>
      <c r="E151" s="16">
        <f>E152+E153</f>
        <v>21500000</v>
      </c>
      <c r="F151" s="48">
        <f>+F152+F153</f>
        <v>1087659.0219121133</v>
      </c>
      <c r="G151" s="49">
        <f>+G152+G153</f>
        <v>2216275.2038681051</v>
      </c>
      <c r="H151" s="49">
        <f>+H152+H153</f>
        <v>0</v>
      </c>
      <c r="I151" s="49">
        <v>0</v>
      </c>
      <c r="J151" s="48">
        <f>+J152+J153</f>
        <v>3303934.2257802184</v>
      </c>
    </row>
    <row r="152" spans="2:10" x14ac:dyDescent="0.25">
      <c r="B152" s="54" t="s">
        <v>232</v>
      </c>
      <c r="C152" s="58" t="s">
        <v>233</v>
      </c>
      <c r="D152" s="70">
        <v>8000000</v>
      </c>
      <c r="E152" s="71">
        <v>20400000</v>
      </c>
      <c r="F152" s="35">
        <v>1087659.0219121133</v>
      </c>
      <c r="G152" s="36">
        <v>2216275.2038681051</v>
      </c>
      <c r="H152" s="36">
        <v>0</v>
      </c>
      <c r="I152" s="36">
        <v>0</v>
      </c>
      <c r="J152" s="26">
        <f t="shared" ref="J152:J153" si="69">+F152+G152+H152+I152</f>
        <v>3303934.2257802184</v>
      </c>
    </row>
    <row r="153" spans="2:10" x14ac:dyDescent="0.25">
      <c r="B153" s="54" t="s">
        <v>234</v>
      </c>
      <c r="C153" s="58" t="s">
        <v>235</v>
      </c>
      <c r="D153" s="70">
        <v>100000</v>
      </c>
      <c r="E153" s="71">
        <v>1100000</v>
      </c>
      <c r="F153" s="35">
        <v>0</v>
      </c>
      <c r="G153" s="36">
        <v>0</v>
      </c>
      <c r="H153" s="36">
        <v>0</v>
      </c>
      <c r="I153" s="36">
        <v>0</v>
      </c>
      <c r="J153" s="26">
        <f t="shared" si="69"/>
        <v>0</v>
      </c>
    </row>
    <row r="154" spans="2:10" x14ac:dyDescent="0.25">
      <c r="B154" s="41">
        <v>265</v>
      </c>
      <c r="C154" s="47" t="s">
        <v>236</v>
      </c>
      <c r="D154" s="16">
        <f>D155+D156</f>
        <v>800000</v>
      </c>
      <c r="E154" s="16">
        <f>E155+E156</f>
        <v>6800000</v>
      </c>
      <c r="F154" s="48">
        <f>+F155+F156</f>
        <v>0</v>
      </c>
      <c r="G154" s="49">
        <f>+G155+G156</f>
        <v>0</v>
      </c>
      <c r="H154" s="49">
        <f>+H155+H156</f>
        <v>0</v>
      </c>
      <c r="I154" s="49">
        <v>0</v>
      </c>
      <c r="J154" s="48">
        <f>+J155+J156</f>
        <v>0</v>
      </c>
    </row>
    <row r="155" spans="2:10" ht="25.5" x14ac:dyDescent="0.25">
      <c r="B155" s="54" t="s">
        <v>237</v>
      </c>
      <c r="C155" s="58" t="s">
        <v>238</v>
      </c>
      <c r="D155" s="57">
        <v>700000</v>
      </c>
      <c r="E155" s="57">
        <v>5700000</v>
      </c>
      <c r="F155" s="35">
        <v>0</v>
      </c>
      <c r="G155" s="36">
        <v>0</v>
      </c>
      <c r="H155" s="36">
        <v>0</v>
      </c>
      <c r="I155" s="36">
        <v>0</v>
      </c>
      <c r="J155" s="26">
        <f t="shared" ref="J155:J156" si="70">+F155+G155+H155+I155</f>
        <v>0</v>
      </c>
    </row>
    <row r="156" spans="2:10" ht="25.5" x14ac:dyDescent="0.25">
      <c r="B156" s="54" t="s">
        <v>239</v>
      </c>
      <c r="C156" s="58" t="s">
        <v>240</v>
      </c>
      <c r="D156" s="57">
        <v>100000</v>
      </c>
      <c r="E156" s="57">
        <v>1100000</v>
      </c>
      <c r="F156" s="35">
        <v>0</v>
      </c>
      <c r="G156" s="36">
        <v>0</v>
      </c>
      <c r="H156" s="36">
        <v>0</v>
      </c>
      <c r="I156" s="36">
        <v>0</v>
      </c>
      <c r="J156" s="26">
        <f t="shared" si="70"/>
        <v>0</v>
      </c>
    </row>
    <row r="157" spans="2:10" x14ac:dyDescent="0.25">
      <c r="B157" s="41">
        <v>268</v>
      </c>
      <c r="C157" s="47" t="s">
        <v>241</v>
      </c>
      <c r="D157" s="16">
        <f>D158</f>
        <v>1000000</v>
      </c>
      <c r="E157" s="16">
        <f>E158</f>
        <v>10000000</v>
      </c>
      <c r="F157" s="48">
        <f>+F158</f>
        <v>0</v>
      </c>
      <c r="G157" s="49">
        <f>+G158</f>
        <v>669517.82819999999</v>
      </c>
      <c r="H157" s="49">
        <f>+H158</f>
        <v>2365385.4846000001</v>
      </c>
      <c r="I157" s="49">
        <v>558497.77600000007</v>
      </c>
      <c r="J157" s="48">
        <f>+J158</f>
        <v>3593401.0888</v>
      </c>
    </row>
    <row r="158" spans="2:10" x14ac:dyDescent="0.25">
      <c r="B158" s="54" t="s">
        <v>242</v>
      </c>
      <c r="C158" s="58" t="s">
        <v>243</v>
      </c>
      <c r="D158" s="57">
        <v>1000000</v>
      </c>
      <c r="E158" s="57">
        <v>10000000</v>
      </c>
      <c r="F158" s="35">
        <v>0</v>
      </c>
      <c r="G158" s="36">
        <v>669517.82819999999</v>
      </c>
      <c r="H158" s="36">
        <v>2365385.4846000001</v>
      </c>
      <c r="I158" s="36">
        <v>558497.77600000007</v>
      </c>
      <c r="J158" s="26">
        <f>+F158+G158+H158+I158</f>
        <v>3593401.0888</v>
      </c>
    </row>
    <row r="159" spans="2:10" x14ac:dyDescent="0.25">
      <c r="B159" s="72"/>
      <c r="C159" s="73"/>
      <c r="D159" s="74"/>
      <c r="E159" s="74"/>
      <c r="F159" s="75"/>
      <c r="G159" s="76"/>
      <c r="H159" s="76"/>
      <c r="I159" s="76"/>
      <c r="J159" s="75"/>
    </row>
    <row r="160" spans="2:10" x14ac:dyDescent="0.25">
      <c r="B160" s="77"/>
      <c r="C160" s="78" t="s">
        <v>244</v>
      </c>
      <c r="D160" s="74">
        <f>+D6+D38+D82+D137+D142</f>
        <v>602632629</v>
      </c>
      <c r="E160" s="74">
        <f>+E6+E38+E80+E82+E137+E142</f>
        <v>785189195</v>
      </c>
      <c r="F160" s="74">
        <f>+F6+F38+F80+F82+F137+F142</f>
        <v>36318893.015981138</v>
      </c>
      <c r="G160" s="74">
        <f>+G6+G38+G80+G82+G137+G142</f>
        <v>46492482.118290149</v>
      </c>
      <c r="H160" s="74">
        <f t="shared" ref="H160" si="71">+H6+H38+H80+H82+H137+H142</f>
        <v>47366679.990782417</v>
      </c>
      <c r="I160" s="74">
        <v>50144181.784420013</v>
      </c>
      <c r="J160" s="74">
        <f>+J6+J38+J80+J82+J137+J142</f>
        <v>180322236.90947372</v>
      </c>
    </row>
    <row r="161" spans="2:10" x14ac:dyDescent="0.25">
      <c r="B161" s="79"/>
      <c r="C161" s="80"/>
      <c r="D161" s="10"/>
      <c r="E161" s="10"/>
      <c r="F161" s="81"/>
      <c r="G161" s="82"/>
      <c r="H161" s="82"/>
      <c r="I161" s="82"/>
      <c r="J161" s="81"/>
    </row>
    <row r="162" spans="2:10" ht="38.25" x14ac:dyDescent="0.25">
      <c r="B162" s="8" t="s">
        <v>245</v>
      </c>
      <c r="C162" s="83" t="s">
        <v>246</v>
      </c>
      <c r="D162" s="10">
        <f t="shared" ref="D162:J163" si="72">+D163</f>
        <v>15385040</v>
      </c>
      <c r="E162" s="10">
        <f t="shared" si="72"/>
        <v>18128474</v>
      </c>
      <c r="F162" s="10">
        <f t="shared" si="72"/>
        <v>1084726.4850400002</v>
      </c>
      <c r="G162" s="84">
        <f t="shared" si="72"/>
        <v>1307807.0627060002</v>
      </c>
      <c r="H162" s="84">
        <f t="shared" si="72"/>
        <v>1307807.0627060002</v>
      </c>
      <c r="I162" s="84">
        <v>1440025.9983059498</v>
      </c>
      <c r="J162" s="10">
        <f t="shared" si="72"/>
        <v>5140366.6087579504</v>
      </c>
    </row>
    <row r="163" spans="2:10" ht="25.5" x14ac:dyDescent="0.25">
      <c r="B163" s="85" t="s">
        <v>247</v>
      </c>
      <c r="C163" s="86" t="s">
        <v>248</v>
      </c>
      <c r="D163" s="16">
        <f t="shared" si="72"/>
        <v>15385040</v>
      </c>
      <c r="E163" s="16">
        <f t="shared" si="72"/>
        <v>18128474</v>
      </c>
      <c r="F163" s="16">
        <f t="shared" si="72"/>
        <v>1084726.4850400002</v>
      </c>
      <c r="G163" s="17">
        <f t="shared" si="72"/>
        <v>1307807.0627060002</v>
      </c>
      <c r="H163" s="17">
        <f t="shared" si="72"/>
        <v>1307807.0627060002</v>
      </c>
      <c r="I163" s="17">
        <v>1440025.9983059498</v>
      </c>
      <c r="J163" s="16">
        <f t="shared" si="72"/>
        <v>5140366.6087579504</v>
      </c>
    </row>
    <row r="164" spans="2:10" x14ac:dyDescent="0.25">
      <c r="B164" s="11">
        <v>21</v>
      </c>
      <c r="C164" s="87" t="s">
        <v>7</v>
      </c>
      <c r="D164" s="13">
        <f t="shared" ref="D164:J164" si="73">+D165+D169</f>
        <v>15385040</v>
      </c>
      <c r="E164" s="13">
        <f t="shared" si="73"/>
        <v>18128474</v>
      </c>
      <c r="F164" s="13">
        <f t="shared" si="73"/>
        <v>1084726.4850400002</v>
      </c>
      <c r="G164" s="52">
        <f t="shared" si="73"/>
        <v>1307807.0627060002</v>
      </c>
      <c r="H164" s="52">
        <f t="shared" si="73"/>
        <v>1307807.0627060002</v>
      </c>
      <c r="I164" s="52">
        <v>1440025.9983059498</v>
      </c>
      <c r="J164" s="13">
        <f t="shared" si="73"/>
        <v>5140366.6087579504</v>
      </c>
    </row>
    <row r="165" spans="2:10" x14ac:dyDescent="0.25">
      <c r="B165" s="14" t="s">
        <v>249</v>
      </c>
      <c r="C165" s="88" t="s">
        <v>8</v>
      </c>
      <c r="D165" s="16">
        <f t="shared" ref="D165:J165" si="74">+D166</f>
        <v>13700000</v>
      </c>
      <c r="E165" s="16">
        <f t="shared" si="74"/>
        <v>16200000</v>
      </c>
      <c r="F165" s="16">
        <f t="shared" si="74"/>
        <v>944918.24000000011</v>
      </c>
      <c r="G165" s="17">
        <f t="shared" si="74"/>
        <v>1141776.1900000002</v>
      </c>
      <c r="H165" s="17">
        <f t="shared" si="74"/>
        <v>1141776.1900000002</v>
      </c>
      <c r="I165" s="17">
        <v>1256938.1004999999</v>
      </c>
      <c r="J165" s="16">
        <f t="shared" si="74"/>
        <v>4485408.7204999998</v>
      </c>
    </row>
    <row r="166" spans="2:10" x14ac:dyDescent="0.25">
      <c r="B166" s="18" t="s">
        <v>250</v>
      </c>
      <c r="C166" s="37" t="s">
        <v>9</v>
      </c>
      <c r="D166" s="20">
        <f>+D167+D168</f>
        <v>13700000</v>
      </c>
      <c r="E166" s="20">
        <f>+E167+E168</f>
        <v>16200000</v>
      </c>
      <c r="F166" s="63">
        <f>+F167+F168</f>
        <v>944918.24000000011</v>
      </c>
      <c r="G166" s="64">
        <f>+G167+G168</f>
        <v>1141776.1900000002</v>
      </c>
      <c r="H166" s="64">
        <f>+H167+H168</f>
        <v>1141776.1900000002</v>
      </c>
      <c r="I166" s="64">
        <v>1256938.1004999999</v>
      </c>
      <c r="J166" s="63">
        <f>+J167</f>
        <v>4485408.7204999998</v>
      </c>
    </row>
    <row r="167" spans="2:10" x14ac:dyDescent="0.25">
      <c r="B167" s="22" t="s">
        <v>10</v>
      </c>
      <c r="C167" s="34" t="s">
        <v>11</v>
      </c>
      <c r="D167" s="35">
        <v>12500000</v>
      </c>
      <c r="E167" s="35">
        <v>15000000</v>
      </c>
      <c r="F167" s="35">
        <v>944918.24000000011</v>
      </c>
      <c r="G167" s="36">
        <v>1141776.1900000002</v>
      </c>
      <c r="H167" s="36">
        <v>1141776.1900000002</v>
      </c>
      <c r="I167" s="36">
        <v>1256938.1004999999</v>
      </c>
      <c r="J167" s="26">
        <f t="shared" ref="J167:J168" si="75">+F167+G167+H167+I167</f>
        <v>4485408.7204999998</v>
      </c>
    </row>
    <row r="168" spans="2:10" x14ac:dyDescent="0.25">
      <c r="B168" s="22" t="s">
        <v>251</v>
      </c>
      <c r="C168" s="34" t="s">
        <v>20</v>
      </c>
      <c r="D168" s="35">
        <v>1200000</v>
      </c>
      <c r="E168" s="35">
        <v>1200000</v>
      </c>
      <c r="F168" s="35">
        <v>0</v>
      </c>
      <c r="G168" s="36">
        <v>0</v>
      </c>
      <c r="H168" s="36">
        <v>0</v>
      </c>
      <c r="I168" s="36">
        <v>0</v>
      </c>
      <c r="J168" s="26">
        <f t="shared" si="75"/>
        <v>0</v>
      </c>
    </row>
    <row r="169" spans="2:10" x14ac:dyDescent="0.25">
      <c r="B169" s="41" t="s">
        <v>252</v>
      </c>
      <c r="C169" s="47" t="s">
        <v>46</v>
      </c>
      <c r="D169" s="16">
        <f t="shared" ref="D169:J169" si="76">SUM(D170:D172)</f>
        <v>1685040</v>
      </c>
      <c r="E169" s="16">
        <f t="shared" si="76"/>
        <v>1928474</v>
      </c>
      <c r="F169" s="16">
        <f t="shared" si="76"/>
        <v>139808.24503999998</v>
      </c>
      <c r="G169" s="17">
        <f t="shared" si="76"/>
        <v>166030.87270599999</v>
      </c>
      <c r="H169" s="17">
        <f t="shared" ref="H169" si="77">SUM(H170:H172)</f>
        <v>166030.87270599999</v>
      </c>
      <c r="I169" s="17">
        <v>183087.89780594999</v>
      </c>
      <c r="J169" s="16">
        <f t="shared" si="76"/>
        <v>654957.88825795008</v>
      </c>
    </row>
    <row r="170" spans="2:10" x14ac:dyDescent="0.25">
      <c r="B170" s="39" t="s">
        <v>47</v>
      </c>
      <c r="C170" s="40" t="s">
        <v>48</v>
      </c>
      <c r="D170" s="35">
        <v>763810</v>
      </c>
      <c r="E170" s="35">
        <v>863810</v>
      </c>
      <c r="F170" s="35">
        <v>66994.649999999994</v>
      </c>
      <c r="G170" s="36">
        <v>78524.813215999995</v>
      </c>
      <c r="H170" s="36">
        <v>78524.813215999995</v>
      </c>
      <c r="I170" s="36">
        <v>86689.792670450028</v>
      </c>
      <c r="J170" s="26">
        <f t="shared" ref="J170:J172" si="78">+F170+G170+H170+I170</f>
        <v>310734.06910245004</v>
      </c>
    </row>
    <row r="171" spans="2:10" x14ac:dyDescent="0.25">
      <c r="B171" s="39" t="s">
        <v>49</v>
      </c>
      <c r="C171" s="40" t="s">
        <v>50</v>
      </c>
      <c r="D171" s="35">
        <v>825389</v>
      </c>
      <c r="E171" s="35">
        <v>925389</v>
      </c>
      <c r="F171" s="35">
        <v>67089.195040000006</v>
      </c>
      <c r="G171" s="36">
        <v>81066.109490000003</v>
      </c>
      <c r="H171" s="36">
        <v>81066.109490000003</v>
      </c>
      <c r="I171" s="36">
        <v>89242.605135499965</v>
      </c>
      <c r="J171" s="26">
        <f t="shared" si="78"/>
        <v>318464.01915549999</v>
      </c>
    </row>
    <row r="172" spans="2:10" x14ac:dyDescent="0.25">
      <c r="B172" s="39" t="s">
        <v>51</v>
      </c>
      <c r="C172" s="40" t="s">
        <v>52</v>
      </c>
      <c r="D172" s="35">
        <v>95841</v>
      </c>
      <c r="E172" s="35">
        <v>139275</v>
      </c>
      <c r="F172" s="35">
        <v>5724.4000000000005</v>
      </c>
      <c r="G172" s="36">
        <v>6439.9500000000007</v>
      </c>
      <c r="H172" s="36">
        <v>6439.9500000000007</v>
      </c>
      <c r="I172" s="36">
        <v>7155.5000000000009</v>
      </c>
      <c r="J172" s="26">
        <f t="shared" si="78"/>
        <v>25759.800000000003</v>
      </c>
    </row>
    <row r="173" spans="2:10" ht="10.5" customHeight="1" x14ac:dyDescent="0.25">
      <c r="B173" s="89"/>
      <c r="C173" s="90"/>
      <c r="D173" s="74"/>
      <c r="E173" s="74"/>
      <c r="F173" s="91"/>
      <c r="G173" s="92"/>
      <c r="H173" s="92"/>
      <c r="I173" s="92"/>
      <c r="J173" s="91"/>
    </row>
    <row r="174" spans="2:10" ht="25.5" x14ac:dyDescent="0.25">
      <c r="B174" s="77"/>
      <c r="C174" s="93" t="s">
        <v>253</v>
      </c>
      <c r="D174" s="74">
        <f t="shared" ref="D174:J174" si="79">+D162</f>
        <v>15385040</v>
      </c>
      <c r="E174" s="74">
        <f t="shared" si="79"/>
        <v>18128474</v>
      </c>
      <c r="F174" s="74">
        <f t="shared" si="79"/>
        <v>1084726.4850400002</v>
      </c>
      <c r="G174" s="94">
        <f t="shared" si="79"/>
        <v>1307807.0627060002</v>
      </c>
      <c r="H174" s="94">
        <f t="shared" si="79"/>
        <v>1307807.0627060002</v>
      </c>
      <c r="I174" s="94">
        <v>1440025.9983059498</v>
      </c>
      <c r="J174" s="74">
        <f t="shared" si="79"/>
        <v>5140366.6087579504</v>
      </c>
    </row>
    <row r="175" spans="2:10" x14ac:dyDescent="0.25">
      <c r="B175" s="79"/>
      <c r="C175" s="80"/>
      <c r="D175" s="10"/>
      <c r="E175" s="10"/>
      <c r="F175" s="81"/>
      <c r="G175" s="82"/>
      <c r="H175" s="82"/>
      <c r="I175" s="82"/>
      <c r="J175" s="81"/>
    </row>
    <row r="176" spans="2:10" ht="25.5" x14ac:dyDescent="0.25">
      <c r="B176" s="8" t="s">
        <v>254</v>
      </c>
      <c r="C176" s="83" t="s">
        <v>255</v>
      </c>
      <c r="D176" s="10">
        <f t="shared" ref="D176:J177" si="80">+D177</f>
        <v>79264000</v>
      </c>
      <c r="E176" s="10">
        <f t="shared" si="80"/>
        <v>95264000</v>
      </c>
      <c r="F176" s="10">
        <f t="shared" si="80"/>
        <v>7132267.4548559962</v>
      </c>
      <c r="G176" s="84">
        <f t="shared" si="80"/>
        <v>7246672.4725809973</v>
      </c>
      <c r="H176" s="84">
        <f t="shared" si="80"/>
        <v>7039747.1549029984</v>
      </c>
      <c r="I176" s="84">
        <v>7718285.9001891492</v>
      </c>
      <c r="J176" s="10">
        <f t="shared" si="80"/>
        <v>29136972.982529141</v>
      </c>
    </row>
    <row r="177" spans="2:10" ht="25.5" x14ac:dyDescent="0.25">
      <c r="B177" s="85" t="s">
        <v>247</v>
      </c>
      <c r="C177" s="86" t="s">
        <v>256</v>
      </c>
      <c r="D177" s="16">
        <f t="shared" si="80"/>
        <v>79264000</v>
      </c>
      <c r="E177" s="16">
        <f t="shared" si="80"/>
        <v>95264000</v>
      </c>
      <c r="F177" s="16">
        <f t="shared" si="80"/>
        <v>7132267.4548559962</v>
      </c>
      <c r="G177" s="17">
        <f t="shared" si="80"/>
        <v>7246672.4725809973</v>
      </c>
      <c r="H177" s="17">
        <f t="shared" si="80"/>
        <v>7039747.1549029984</v>
      </c>
      <c r="I177" s="17">
        <v>7718285.9001891492</v>
      </c>
      <c r="J177" s="16">
        <f t="shared" si="80"/>
        <v>29136972.982529141</v>
      </c>
    </row>
    <row r="178" spans="2:10" x14ac:dyDescent="0.25">
      <c r="B178" s="11">
        <v>2.1</v>
      </c>
      <c r="C178" s="87" t="s">
        <v>7</v>
      </c>
      <c r="D178" s="13">
        <f t="shared" ref="D178:J178" si="81">+D179+D183</f>
        <v>79264000</v>
      </c>
      <c r="E178" s="13">
        <f t="shared" si="81"/>
        <v>95264000</v>
      </c>
      <c r="F178" s="13">
        <f t="shared" si="81"/>
        <v>7132267.4548559962</v>
      </c>
      <c r="G178" s="52">
        <f t="shared" si="81"/>
        <v>7246672.4725809973</v>
      </c>
      <c r="H178" s="52">
        <f t="shared" si="81"/>
        <v>7039747.1549029984</v>
      </c>
      <c r="I178" s="52">
        <v>7718285.9001891492</v>
      </c>
      <c r="J178" s="13">
        <f t="shared" si="81"/>
        <v>29136972.982529141</v>
      </c>
    </row>
    <row r="179" spans="2:10" x14ac:dyDescent="0.25">
      <c r="B179" s="14" t="s">
        <v>249</v>
      </c>
      <c r="C179" s="88" t="s">
        <v>8</v>
      </c>
      <c r="D179" s="16">
        <f t="shared" ref="D179:J179" si="82">+D180+D182</f>
        <v>70420000</v>
      </c>
      <c r="E179" s="16">
        <f t="shared" si="82"/>
        <v>85420000</v>
      </c>
      <c r="F179" s="16">
        <f t="shared" si="82"/>
        <v>6201025.6399999959</v>
      </c>
      <c r="G179" s="17">
        <f t="shared" si="82"/>
        <v>6300453.1899999967</v>
      </c>
      <c r="H179" s="17">
        <f t="shared" si="82"/>
        <v>6119760.0199999977</v>
      </c>
      <c r="I179" s="17">
        <v>6714206.4284999995</v>
      </c>
      <c r="J179" s="16">
        <f t="shared" si="82"/>
        <v>25335445.278499991</v>
      </c>
    </row>
    <row r="180" spans="2:10" x14ac:dyDescent="0.25">
      <c r="B180" s="18" t="s">
        <v>250</v>
      </c>
      <c r="C180" s="37" t="s">
        <v>9</v>
      </c>
      <c r="D180" s="20">
        <f t="shared" ref="D180:J180" si="83">+D181</f>
        <v>65000000</v>
      </c>
      <c r="E180" s="20">
        <f t="shared" si="83"/>
        <v>80000000</v>
      </c>
      <c r="F180" s="63">
        <f t="shared" si="83"/>
        <v>6201025.6399999959</v>
      </c>
      <c r="G180" s="64">
        <f t="shared" si="83"/>
        <v>6300453.1899999967</v>
      </c>
      <c r="H180" s="64">
        <f t="shared" si="83"/>
        <v>6119760.0199999977</v>
      </c>
      <c r="I180" s="64">
        <v>6714206.4284999995</v>
      </c>
      <c r="J180" s="63">
        <f t="shared" si="83"/>
        <v>25335445.278499991</v>
      </c>
    </row>
    <row r="181" spans="2:10" x14ac:dyDescent="0.25">
      <c r="B181" s="22" t="s">
        <v>10</v>
      </c>
      <c r="C181" s="34" t="s">
        <v>11</v>
      </c>
      <c r="D181" s="35">
        <v>65000000</v>
      </c>
      <c r="E181" s="35">
        <v>80000000</v>
      </c>
      <c r="F181" s="35">
        <v>6201025.6399999959</v>
      </c>
      <c r="G181" s="36">
        <v>6300453.1899999967</v>
      </c>
      <c r="H181" s="36">
        <v>6119760.0199999977</v>
      </c>
      <c r="I181" s="36">
        <v>6714206.4284999995</v>
      </c>
      <c r="J181" s="26">
        <f t="shared" ref="J181:J182" si="84">+F181+G181+H181+I181</f>
        <v>25335445.278499991</v>
      </c>
    </row>
    <row r="182" spans="2:10" x14ac:dyDescent="0.25">
      <c r="B182" s="22" t="s">
        <v>251</v>
      </c>
      <c r="C182" s="34" t="s">
        <v>20</v>
      </c>
      <c r="D182" s="35">
        <v>5420000</v>
      </c>
      <c r="E182" s="35">
        <v>5420000</v>
      </c>
      <c r="F182" s="35">
        <v>0</v>
      </c>
      <c r="G182" s="36">
        <v>0</v>
      </c>
      <c r="H182" s="36">
        <v>0</v>
      </c>
      <c r="I182" s="36">
        <v>0</v>
      </c>
      <c r="J182" s="26">
        <f t="shared" si="84"/>
        <v>0</v>
      </c>
    </row>
    <row r="183" spans="2:10" x14ac:dyDescent="0.25">
      <c r="B183" s="41" t="s">
        <v>252</v>
      </c>
      <c r="C183" s="47" t="s">
        <v>46</v>
      </c>
      <c r="D183" s="16">
        <f>D186+D185+D184</f>
        <v>8844000</v>
      </c>
      <c r="E183" s="16">
        <f>E186+E185+E184</f>
        <v>9844000</v>
      </c>
      <c r="F183" s="16">
        <f>+F184+F185+F186</f>
        <v>931241.81485600048</v>
      </c>
      <c r="G183" s="17">
        <f>+G184+G185+G186</f>
        <v>946219.28258100047</v>
      </c>
      <c r="H183" s="17">
        <f>+H184+H185+H186</f>
        <v>919987.13490300055</v>
      </c>
      <c r="I183" s="17">
        <v>1004079.4716891496</v>
      </c>
      <c r="J183" s="16">
        <f>+J184+J185+J186</f>
        <v>3801527.7040291517</v>
      </c>
    </row>
    <row r="184" spans="2:10" x14ac:dyDescent="0.25">
      <c r="B184" s="39" t="s">
        <v>47</v>
      </c>
      <c r="C184" s="40" t="s">
        <v>48</v>
      </c>
      <c r="D184" s="35">
        <v>3996038</v>
      </c>
      <c r="E184" s="35">
        <v>4346038</v>
      </c>
      <c r="F184" s="35">
        <v>434798.48056600057</v>
      </c>
      <c r="G184" s="36">
        <v>441847.89386100054</v>
      </c>
      <c r="H184" s="36">
        <v>429680.82852300059</v>
      </c>
      <c r="I184" s="36">
        <v>471182.99847064953</v>
      </c>
      <c r="J184" s="26">
        <f t="shared" ref="J184:J186" si="85">+F184+G184+H184+I184</f>
        <v>1777510.2014206513</v>
      </c>
    </row>
    <row r="185" spans="2:10" x14ac:dyDescent="0.25">
      <c r="B185" s="39" t="s">
        <v>49</v>
      </c>
      <c r="C185" s="40" t="s">
        <v>50</v>
      </c>
      <c r="D185" s="35">
        <v>4336808</v>
      </c>
      <c r="E185" s="35">
        <v>4686808</v>
      </c>
      <c r="F185" s="35">
        <v>440272.82043999992</v>
      </c>
      <c r="G185" s="36">
        <v>447332.17648999998</v>
      </c>
      <c r="H185" s="36">
        <v>434502.96141999995</v>
      </c>
      <c r="I185" s="36">
        <v>476708.6564235001</v>
      </c>
      <c r="J185" s="26">
        <f t="shared" si="85"/>
        <v>1798816.6147735</v>
      </c>
    </row>
    <row r="186" spans="2:10" x14ac:dyDescent="0.25">
      <c r="B186" s="39" t="s">
        <v>51</v>
      </c>
      <c r="C186" s="40" t="s">
        <v>52</v>
      </c>
      <c r="D186" s="35">
        <v>511154</v>
      </c>
      <c r="E186" s="35">
        <v>811154</v>
      </c>
      <c r="F186" s="35">
        <v>56170.513849999988</v>
      </c>
      <c r="G186" s="36">
        <v>57039.21222999999</v>
      </c>
      <c r="H186" s="36">
        <v>55803.344960000002</v>
      </c>
      <c r="I186" s="36">
        <v>56187.816794999999</v>
      </c>
      <c r="J186" s="26">
        <f t="shared" si="85"/>
        <v>225200.88783499997</v>
      </c>
    </row>
    <row r="187" spans="2:10" x14ac:dyDescent="0.25">
      <c r="B187" s="77"/>
      <c r="C187" s="90"/>
      <c r="D187" s="74"/>
      <c r="E187" s="74"/>
      <c r="F187" s="91"/>
      <c r="G187" s="92"/>
      <c r="H187" s="92"/>
      <c r="I187" s="92"/>
      <c r="J187" s="91"/>
    </row>
    <row r="188" spans="2:10" ht="27" customHeight="1" x14ac:dyDescent="0.25">
      <c r="B188" s="77"/>
      <c r="C188" s="95" t="s">
        <v>257</v>
      </c>
      <c r="D188" s="74">
        <f t="shared" ref="D188:J188" si="86">+D179+D183</f>
        <v>79264000</v>
      </c>
      <c r="E188" s="74">
        <f t="shared" si="86"/>
        <v>95264000</v>
      </c>
      <c r="F188" s="74">
        <f t="shared" si="86"/>
        <v>7132267.4548559962</v>
      </c>
      <c r="G188" s="94">
        <f t="shared" si="86"/>
        <v>7246672.4725809973</v>
      </c>
      <c r="H188" s="94">
        <f t="shared" si="86"/>
        <v>7039747.1549029984</v>
      </c>
      <c r="I188" s="94">
        <v>7718285.9001891492</v>
      </c>
      <c r="J188" s="74">
        <f t="shared" si="86"/>
        <v>29136972.982529141</v>
      </c>
    </row>
    <row r="189" spans="2:10" ht="10.5" customHeight="1" x14ac:dyDescent="0.25">
      <c r="B189" s="79"/>
      <c r="C189" s="80"/>
      <c r="D189" s="10"/>
      <c r="E189" s="10"/>
      <c r="F189" s="81"/>
      <c r="G189" s="82"/>
      <c r="H189" s="82"/>
      <c r="I189" s="82"/>
      <c r="J189" s="81"/>
    </row>
    <row r="190" spans="2:10" ht="51" x14ac:dyDescent="0.25">
      <c r="B190" s="8" t="s">
        <v>258</v>
      </c>
      <c r="C190" s="96" t="s">
        <v>259</v>
      </c>
      <c r="D190" s="10">
        <f t="shared" ref="D190:J190" si="87">+D191</f>
        <v>4100000</v>
      </c>
      <c r="E190" s="10">
        <f t="shared" si="87"/>
        <v>5800000</v>
      </c>
      <c r="F190" s="10">
        <f t="shared" si="87"/>
        <v>318726.77595800004</v>
      </c>
      <c r="G190" s="84">
        <f t="shared" si="87"/>
        <v>354308.15914453665</v>
      </c>
      <c r="H190" s="84">
        <f t="shared" si="87"/>
        <v>324348.65963300003</v>
      </c>
      <c r="I190" s="84">
        <v>352447.67212755006</v>
      </c>
      <c r="J190" s="10">
        <f t="shared" si="87"/>
        <v>1349831.2668630867</v>
      </c>
    </row>
    <row r="191" spans="2:10" ht="25.5" x14ac:dyDescent="0.25">
      <c r="B191" s="97" t="s">
        <v>247</v>
      </c>
      <c r="C191" s="98" t="s">
        <v>260</v>
      </c>
      <c r="D191" s="99">
        <f>+D192+D201</f>
        <v>4100000</v>
      </c>
      <c r="E191" s="99">
        <f>+E192+E201</f>
        <v>5800000</v>
      </c>
      <c r="F191" s="99">
        <f>+F192</f>
        <v>318726.77595800004</v>
      </c>
      <c r="G191" s="100">
        <f>+G192</f>
        <v>354308.15914453665</v>
      </c>
      <c r="H191" s="100">
        <f>+H192</f>
        <v>324348.65963300003</v>
      </c>
      <c r="I191" s="100">
        <v>352447.67212755006</v>
      </c>
      <c r="J191" s="99">
        <f>+J192</f>
        <v>1349831.2668630867</v>
      </c>
    </row>
    <row r="192" spans="2:10" x14ac:dyDescent="0.25">
      <c r="B192" s="11">
        <v>2.1</v>
      </c>
      <c r="C192" s="87" t="s">
        <v>7</v>
      </c>
      <c r="D192" s="13">
        <f>+D193+D197</f>
        <v>2000000</v>
      </c>
      <c r="E192" s="13">
        <f>+E193+E197</f>
        <v>3700000</v>
      </c>
      <c r="F192" s="13">
        <f>+F193+F197+F201</f>
        <v>318726.77595800004</v>
      </c>
      <c r="G192" s="52">
        <f>+G193+G197+G201</f>
        <v>354308.15914453665</v>
      </c>
      <c r="H192" s="52">
        <f>+H193+H197+H201</f>
        <v>324348.65963300003</v>
      </c>
      <c r="I192" s="52">
        <v>352447.67212755006</v>
      </c>
      <c r="J192" s="13">
        <f>+J193+J197+J201</f>
        <v>1349831.2668630867</v>
      </c>
    </row>
    <row r="193" spans="2:10" x14ac:dyDescent="0.25">
      <c r="B193" s="14" t="s">
        <v>249</v>
      </c>
      <c r="C193" s="88" t="s">
        <v>8</v>
      </c>
      <c r="D193" s="16">
        <f t="shared" ref="D193:J193" si="88">+D194</f>
        <v>1790000</v>
      </c>
      <c r="E193" s="16">
        <f t="shared" si="88"/>
        <v>3150000</v>
      </c>
      <c r="F193" s="16">
        <f t="shared" si="88"/>
        <v>262477.27</v>
      </c>
      <c r="G193" s="17">
        <f t="shared" si="88"/>
        <v>290884.93663590215</v>
      </c>
      <c r="H193" s="17">
        <f t="shared" si="88"/>
        <v>282163.07</v>
      </c>
      <c r="I193" s="17">
        <v>306770.31450000004</v>
      </c>
      <c r="J193" s="16">
        <f t="shared" si="88"/>
        <v>1142295.5911359023</v>
      </c>
    </row>
    <row r="194" spans="2:10" x14ac:dyDescent="0.25">
      <c r="B194" s="18" t="s">
        <v>250</v>
      </c>
      <c r="C194" s="37" t="s">
        <v>9</v>
      </c>
      <c r="D194" s="20">
        <f>+D195+D196</f>
        <v>1790000</v>
      </c>
      <c r="E194" s="20">
        <f>+E195+E196</f>
        <v>3150000</v>
      </c>
      <c r="F194" s="63">
        <f>+F195+F196</f>
        <v>262477.27</v>
      </c>
      <c r="G194" s="64">
        <f>+G195+G196</f>
        <v>290884.93663590215</v>
      </c>
      <c r="H194" s="64">
        <f>+H195+H196</f>
        <v>282163.07</v>
      </c>
      <c r="I194" s="64">
        <v>306770.31450000004</v>
      </c>
      <c r="J194" s="63">
        <f>+J195</f>
        <v>1142295.5911359023</v>
      </c>
    </row>
    <row r="195" spans="2:10" x14ac:dyDescent="0.25">
      <c r="B195" s="22" t="s">
        <v>10</v>
      </c>
      <c r="C195" s="34" t="s">
        <v>11</v>
      </c>
      <c r="D195" s="35">
        <v>1650000</v>
      </c>
      <c r="E195" s="35">
        <v>2650000</v>
      </c>
      <c r="F195" s="35">
        <v>262477.27</v>
      </c>
      <c r="G195" s="36">
        <v>290884.93663590215</v>
      </c>
      <c r="H195" s="36">
        <v>282163.07</v>
      </c>
      <c r="I195" s="36">
        <v>306770.31450000004</v>
      </c>
      <c r="J195" s="26">
        <f t="shared" ref="J195:J196" si="89">+F195+G195+H195+I195</f>
        <v>1142295.5911359023</v>
      </c>
    </row>
    <row r="196" spans="2:10" x14ac:dyDescent="0.25">
      <c r="B196" s="22" t="s">
        <v>251</v>
      </c>
      <c r="C196" s="34" t="s">
        <v>20</v>
      </c>
      <c r="D196" s="35">
        <v>140000</v>
      </c>
      <c r="E196" s="35">
        <v>500000</v>
      </c>
      <c r="F196" s="35">
        <v>0</v>
      </c>
      <c r="G196" s="36">
        <v>0</v>
      </c>
      <c r="H196" s="36">
        <v>0</v>
      </c>
      <c r="I196" s="36">
        <v>0</v>
      </c>
      <c r="J196" s="26">
        <f t="shared" si="89"/>
        <v>0</v>
      </c>
    </row>
    <row r="197" spans="2:10" x14ac:dyDescent="0.25">
      <c r="B197" s="41" t="s">
        <v>252</v>
      </c>
      <c r="C197" s="47" t="s">
        <v>46</v>
      </c>
      <c r="D197" s="16">
        <f>D200+D199+D198</f>
        <v>210000</v>
      </c>
      <c r="E197" s="16">
        <f>E200+E199+E198</f>
        <v>550000</v>
      </c>
      <c r="F197" s="16">
        <f>+F198+F199+F200</f>
        <v>36249.505958000002</v>
      </c>
      <c r="G197" s="17">
        <f>+G198+G199+G200</f>
        <v>43423.222508634521</v>
      </c>
      <c r="H197" s="17">
        <f>+H198+H199+H200</f>
        <v>42185.589633000003</v>
      </c>
      <c r="I197" s="17">
        <v>45677.357627550009</v>
      </c>
      <c r="J197" s="16">
        <f>+J198+J199+J200</f>
        <v>167535.67572718451</v>
      </c>
    </row>
    <row r="198" spans="2:10" x14ac:dyDescent="0.25">
      <c r="B198" s="39" t="s">
        <v>47</v>
      </c>
      <c r="C198" s="40" t="s">
        <v>48</v>
      </c>
      <c r="D198" s="35">
        <v>92000</v>
      </c>
      <c r="E198" s="35">
        <v>200000</v>
      </c>
      <c r="F198" s="35">
        <v>16182.519788000001</v>
      </c>
      <c r="G198" s="36">
        <v>20623.742007485467</v>
      </c>
      <c r="H198" s="36">
        <v>20005.361663000003</v>
      </c>
      <c r="I198" s="36">
        <v>21750.015298050006</v>
      </c>
      <c r="J198" s="26">
        <f>+F198+G198+H198+I198</f>
        <v>78561.638756535482</v>
      </c>
    </row>
    <row r="199" spans="2:10" x14ac:dyDescent="0.25">
      <c r="B199" s="39" t="s">
        <v>49</v>
      </c>
      <c r="C199" s="40" t="s">
        <v>50</v>
      </c>
      <c r="D199" s="35">
        <v>103000</v>
      </c>
      <c r="E199" s="35">
        <v>250000</v>
      </c>
      <c r="F199" s="35">
        <v>18635.886170000002</v>
      </c>
      <c r="G199" s="36">
        <v>20652.830501149056</v>
      </c>
      <c r="H199" s="36">
        <v>20033.577969999998</v>
      </c>
      <c r="I199" s="36">
        <v>21780.692329500002</v>
      </c>
      <c r="J199" s="26">
        <f t="shared" ref="J199:J200" si="90">+F199+G199+H199+I199</f>
        <v>81102.986970649057</v>
      </c>
    </row>
    <row r="200" spans="2:10" x14ac:dyDescent="0.25">
      <c r="B200" s="39" t="s">
        <v>51</v>
      </c>
      <c r="C200" s="40" t="s">
        <v>52</v>
      </c>
      <c r="D200" s="35">
        <v>15000</v>
      </c>
      <c r="E200" s="35">
        <v>100000</v>
      </c>
      <c r="F200" s="35">
        <v>1431.1</v>
      </c>
      <c r="G200" s="36">
        <v>2146.6499999999996</v>
      </c>
      <c r="H200" s="36">
        <v>2146.6499999999996</v>
      </c>
      <c r="I200" s="36">
        <v>2146.6499999999996</v>
      </c>
      <c r="J200" s="26">
        <f t="shared" si="90"/>
        <v>7871.0499999999993</v>
      </c>
    </row>
    <row r="201" spans="2:10" x14ac:dyDescent="0.25">
      <c r="B201" s="50">
        <v>2.4</v>
      </c>
      <c r="C201" s="67" t="s">
        <v>212</v>
      </c>
      <c r="D201" s="13">
        <f t="shared" ref="D201:J201" si="91">+D202</f>
        <v>2100000</v>
      </c>
      <c r="E201" s="13">
        <f t="shared" si="91"/>
        <v>2100000</v>
      </c>
      <c r="F201" s="13">
        <f t="shared" si="91"/>
        <v>20000</v>
      </c>
      <c r="G201" s="52">
        <f t="shared" si="91"/>
        <v>20000</v>
      </c>
      <c r="H201" s="52">
        <f t="shared" si="91"/>
        <v>0</v>
      </c>
      <c r="I201" s="52">
        <v>0</v>
      </c>
      <c r="J201" s="13">
        <f t="shared" si="91"/>
        <v>40000</v>
      </c>
    </row>
    <row r="202" spans="2:10" ht="25.5" x14ac:dyDescent="0.25">
      <c r="B202" s="43" t="s">
        <v>261</v>
      </c>
      <c r="C202" s="101" t="s">
        <v>213</v>
      </c>
      <c r="D202" s="20">
        <f t="shared" ref="D202:J202" si="92">+D203+D204</f>
        <v>2100000</v>
      </c>
      <c r="E202" s="20">
        <f t="shared" si="92"/>
        <v>2100000</v>
      </c>
      <c r="F202" s="63">
        <f t="shared" si="92"/>
        <v>20000</v>
      </c>
      <c r="G202" s="64">
        <f t="shared" si="92"/>
        <v>20000</v>
      </c>
      <c r="H202" s="64">
        <f t="shared" si="92"/>
        <v>0</v>
      </c>
      <c r="I202" s="64">
        <v>0</v>
      </c>
      <c r="J202" s="63">
        <f t="shared" si="92"/>
        <v>40000</v>
      </c>
    </row>
    <row r="203" spans="2:10" x14ac:dyDescent="0.25">
      <c r="B203" s="39" t="s">
        <v>214</v>
      </c>
      <c r="C203" s="53" t="s">
        <v>262</v>
      </c>
      <c r="D203" s="35">
        <v>2000000</v>
      </c>
      <c r="E203" s="35">
        <v>2000000</v>
      </c>
      <c r="F203" s="35">
        <v>0</v>
      </c>
      <c r="G203" s="36">
        <v>0</v>
      </c>
      <c r="H203" s="36">
        <v>0</v>
      </c>
      <c r="I203" s="36">
        <v>0</v>
      </c>
      <c r="J203" s="26">
        <f t="shared" ref="J203:J204" si="93">+F203+G203+H203+I203</f>
        <v>0</v>
      </c>
    </row>
    <row r="204" spans="2:10" ht="25.5" x14ac:dyDescent="0.25">
      <c r="B204" s="39" t="s">
        <v>263</v>
      </c>
      <c r="C204" s="53" t="s">
        <v>264</v>
      </c>
      <c r="D204" s="35">
        <v>100000</v>
      </c>
      <c r="E204" s="35">
        <v>100000</v>
      </c>
      <c r="F204" s="35">
        <v>20000</v>
      </c>
      <c r="G204" s="36">
        <v>20000</v>
      </c>
      <c r="H204" s="36">
        <v>0</v>
      </c>
      <c r="I204" s="36">
        <v>0</v>
      </c>
      <c r="J204" s="26">
        <f t="shared" si="93"/>
        <v>40000</v>
      </c>
    </row>
    <row r="205" spans="2:10" x14ac:dyDescent="0.25">
      <c r="B205" s="89"/>
      <c r="C205" s="90"/>
      <c r="D205" s="74"/>
      <c r="E205" s="74"/>
      <c r="F205" s="91"/>
      <c r="G205" s="92"/>
      <c r="H205" s="92"/>
      <c r="I205" s="92"/>
      <c r="J205" s="91"/>
    </row>
    <row r="206" spans="2:10" x14ac:dyDescent="0.25">
      <c r="B206" s="102" t="s">
        <v>258</v>
      </c>
      <c r="C206" s="95" t="s">
        <v>265</v>
      </c>
      <c r="D206" s="74">
        <f>+D193+D197+D201</f>
        <v>4100000</v>
      </c>
      <c r="E206" s="74">
        <f>+E193+E197+E201</f>
        <v>5800000</v>
      </c>
      <c r="F206" s="74">
        <f>+F192</f>
        <v>318726.77595800004</v>
      </c>
      <c r="G206" s="94">
        <f>+G192</f>
        <v>354308.15914453665</v>
      </c>
      <c r="H206" s="94">
        <f>+H192</f>
        <v>324348.65963300003</v>
      </c>
      <c r="I206" s="94">
        <v>352447.67212755006</v>
      </c>
      <c r="J206" s="74">
        <f>+J192</f>
        <v>1349831.2668630867</v>
      </c>
    </row>
    <row r="207" spans="2:10" x14ac:dyDescent="0.25">
      <c r="B207" s="103"/>
      <c r="C207" s="104"/>
      <c r="D207" s="105"/>
      <c r="E207" s="105"/>
      <c r="F207" s="105"/>
      <c r="G207" s="106"/>
      <c r="H207" s="106"/>
      <c r="I207" s="106"/>
      <c r="J207" s="105"/>
    </row>
    <row r="208" spans="2:10" x14ac:dyDescent="0.25">
      <c r="B208" s="107"/>
      <c r="C208" s="108" t="s">
        <v>266</v>
      </c>
      <c r="D208" s="109">
        <f t="shared" ref="D208:J208" si="94">+D5+D162+D176+D190</f>
        <v>701381669</v>
      </c>
      <c r="E208" s="109">
        <f t="shared" si="94"/>
        <v>901881669</v>
      </c>
      <c r="F208" s="109">
        <f t="shared" si="94"/>
        <v>44854613.731835134</v>
      </c>
      <c r="G208" s="110">
        <f t="shared" si="94"/>
        <v>55179504.955121681</v>
      </c>
      <c r="H208" s="110">
        <f t="shared" si="94"/>
        <v>56018083.698024414</v>
      </c>
      <c r="I208" s="110">
        <v>59473870.355042659</v>
      </c>
      <c r="J208" s="109">
        <f t="shared" si="94"/>
        <v>215526072.74002388</v>
      </c>
    </row>
    <row r="209" spans="2:10" s="120" customFormat="1" x14ac:dyDescent="0.25">
      <c r="B209" s="117"/>
      <c r="C209" s="118"/>
      <c r="D209" s="119"/>
      <c r="E209" s="119"/>
      <c r="F209" s="119"/>
      <c r="G209" s="119"/>
      <c r="H209" s="119"/>
      <c r="I209" s="119"/>
      <c r="J209" s="119"/>
    </row>
    <row r="210" spans="2:10" s="120" customFormat="1" x14ac:dyDescent="0.25">
      <c r="B210" s="117"/>
      <c r="C210" s="118"/>
      <c r="D210" s="119"/>
      <c r="E210" s="119"/>
      <c r="F210" s="119"/>
      <c r="G210" s="119"/>
      <c r="H210" s="119"/>
      <c r="I210" s="119"/>
      <c r="J210" s="119"/>
    </row>
    <row r="211" spans="2:10" s="120" customFormat="1" x14ac:dyDescent="0.25">
      <c r="B211" s="117"/>
      <c r="C211" s="118"/>
      <c r="D211" s="119"/>
      <c r="E211" s="119"/>
      <c r="F211" s="119"/>
      <c r="G211" s="119"/>
      <c r="H211" s="119"/>
      <c r="I211" s="119"/>
      <c r="J211" s="119"/>
    </row>
    <row r="212" spans="2:10" s="120" customFormat="1" x14ac:dyDescent="0.25">
      <c r="B212" s="117"/>
      <c r="C212" s="118"/>
      <c r="D212" s="119"/>
      <c r="E212" s="119"/>
      <c r="F212" s="119"/>
      <c r="G212" s="119"/>
      <c r="H212" s="119"/>
      <c r="I212" s="119"/>
      <c r="J212" s="119"/>
    </row>
    <row r="213" spans="2:10" s="120" customFormat="1" ht="21" customHeight="1" x14ac:dyDescent="0.25">
      <c r="B213" s="117"/>
      <c r="C213" s="118"/>
      <c r="D213" s="119"/>
      <c r="E213" s="119"/>
      <c r="F213" s="119"/>
      <c r="G213" s="119"/>
      <c r="H213" s="119"/>
      <c r="I213" s="119"/>
      <c r="J213" s="119"/>
    </row>
    <row r="214" spans="2:10" s="120" customFormat="1" ht="18.75" customHeight="1" x14ac:dyDescent="0.25">
      <c r="B214" s="117"/>
      <c r="C214" s="118"/>
      <c r="D214" s="119"/>
      <c r="E214" s="119"/>
      <c r="F214" s="119"/>
      <c r="G214" s="119"/>
      <c r="H214" s="119"/>
      <c r="I214" s="119"/>
    </row>
    <row r="215" spans="2:10" s="120" customFormat="1" x14ac:dyDescent="0.25">
      <c r="B215" s="117"/>
      <c r="C215" s="118"/>
      <c r="D215" s="119"/>
      <c r="E215" s="119"/>
      <c r="F215" s="119"/>
      <c r="G215" s="119"/>
      <c r="H215" s="119"/>
      <c r="I215" s="119"/>
      <c r="J215" s="119"/>
    </row>
    <row r="216" spans="2:10" ht="26.25" customHeight="1" x14ac:dyDescent="0.25">
      <c r="B216" s="111"/>
      <c r="C216" s="115"/>
      <c r="D216" s="115"/>
      <c r="E216" s="112"/>
      <c r="F216" s="112"/>
      <c r="G216" s="112"/>
      <c r="H216" s="112"/>
      <c r="I216" s="112"/>
      <c r="J216" s="115"/>
    </row>
  </sheetData>
  <autoFilter ref="B3:J3"/>
  <printOptions horizontalCentered="1"/>
  <pageMargins left="0.23622047244094491" right="0.23622047244094491" top="1.6141732283464567" bottom="0.39370078740157483" header="0.31496062992125984" footer="0.15748031496062992"/>
  <pageSetup paperSize="5" scale="83" orientation="landscape" r:id="rId1"/>
  <headerFooter>
    <oddHeader xml:space="preserve">&amp;C&amp;G
TRIBUNAL SUPERIOR ELECTORAL   
DIRECCIÓN FINANCIERA 
EJECUCIÓN PRESUPUESTARIA AL 30 DE ABRIL DE 2022
VALORES EN RD$ </oddHeader>
    <oddFooter>&amp;RPágina &amp;P de &amp;N</oddFooter>
  </headerFooter>
  <rowBreaks count="7" manualBreakCount="7">
    <brk id="32" max="9" man="1"/>
    <brk id="57" max="9" man="1"/>
    <brk id="90" max="9" man="1"/>
    <brk id="119" max="9" man="1"/>
    <brk id="147" max="9" man="1"/>
    <brk id="172" max="9" man="1"/>
    <brk id="214" max="9" man="1"/>
  </rowBreaks>
  <colBreaks count="1" manualBreakCount="1">
    <brk id="10" max="1048575" man="1"/>
  </colBreaks>
  <ignoredErrors>
    <ignoredError sqref="F112 D164:G164 F192:G192 J26 J10 J192 J197 J139" formula="1"/>
    <ignoredError sqref="B162:C164 B176:B177 B190:B191 B206" numberStoredAsText="1"/>
    <ignoredError sqref="J1:J8 J165:J166 J159:J163 J38:J39 J107:J108 J123:J124 J193:J194 J216:J1048576 J173:J180 J187:J191 J201:J202 J20:J21 J24:J25 J205:J208 I102" formulaRange="1"/>
    <ignoredError sqref="J154 J151 J148 J142:J143 J140 J137:J138 J130 J121 J118 J116 J100 J85 J82:J83 J80 J78 J69 J54 J51 J34 J157 J164 J128 J112 J89 J73 J48 J169 J183 J57 J27 J14 J29 J31 J61 J64 J17 J102" formula="1" formulaRange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Transparencia</vt:lpstr>
      <vt:lpstr>Transparencia!Área_de_impresión</vt:lpstr>
      <vt:lpstr>Transparencia!Títulos_a_imprimir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Deysis Esther Matos Matos Ferreiras</cp:lastModifiedBy>
  <cp:lastPrinted>2022-05-09T14:52:27Z</cp:lastPrinted>
  <dcterms:created xsi:type="dcterms:W3CDTF">2022-03-25T14:12:00Z</dcterms:created>
  <dcterms:modified xsi:type="dcterms:W3CDTF">2022-05-09T18:04:54Z</dcterms:modified>
</cp:coreProperties>
</file>