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Desklab\Desktop\logo\"/>
    </mc:Choice>
  </mc:AlternateContent>
  <xr:revisionPtr revIDLastSave="0" documentId="13_ncr:1_{3BFA5EB3-CFD1-4EDE-8539-EB61283C794F}" xr6:coauthVersionLast="47" xr6:coauthVersionMax="47" xr10:uidLastSave="{00000000-0000-0000-0000-000000000000}"/>
  <bookViews>
    <workbookView xWindow="-108" yWindow="-108" windowWidth="23256" windowHeight="12456" tabRatio="599" xr2:uid="{00000000-000D-0000-FFFF-FFFF00000000}"/>
  </bookViews>
  <sheets>
    <sheet name="Hoja1" sheetId="6" r:id="rId1"/>
  </sheets>
  <definedNames>
    <definedName name="_xlnm._FilterDatabase" localSheetId="0" hidden="1">Hoja1!$B$2:$F$2</definedName>
    <definedName name="_xlnm.Print_Area" localSheetId="0">Hoja1!$A$1:$F$238</definedName>
    <definedName name="_xlnm.Print_Titles" localSheetId="0">Hoja1!$2:$2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4" i="6" l="1"/>
  <c r="F205" i="6" l="1"/>
  <c r="F194" i="6"/>
  <c r="F187" i="6"/>
  <c r="F177" i="6"/>
  <c r="F176" i="6" s="1"/>
  <c r="F175" i="6" s="1"/>
  <c r="F170" i="6"/>
  <c r="F195" i="6"/>
  <c r="F212" i="6"/>
  <c r="F211" i="6" s="1"/>
  <c r="F210" i="6" s="1"/>
  <c r="E193" i="6"/>
  <c r="E192" i="6" s="1"/>
  <c r="E211" i="6"/>
  <c r="E210" i="6" s="1"/>
  <c r="D214" i="6"/>
  <c r="D213" i="6"/>
  <c r="D211" i="6"/>
  <c r="D210" i="6" s="1"/>
  <c r="D206" i="6"/>
  <c r="D203" i="6"/>
  <c r="D202" i="6" s="1"/>
  <c r="D193" i="6"/>
  <c r="D192" i="6" s="1"/>
  <c r="D188" i="6"/>
  <c r="D185" i="6"/>
  <c r="D184" i="6" s="1"/>
  <c r="D176" i="6"/>
  <c r="D175" i="6" s="1"/>
  <c r="D171" i="6"/>
  <c r="D168" i="6"/>
  <c r="D167" i="6" s="1"/>
  <c r="D159" i="6"/>
  <c r="D156" i="6"/>
  <c r="D153" i="6"/>
  <c r="D150" i="6"/>
  <c r="D145" i="6"/>
  <c r="D142" i="6"/>
  <c r="D140" i="6"/>
  <c r="D132" i="6"/>
  <c r="D130" i="6"/>
  <c r="D126" i="6"/>
  <c r="D123" i="6"/>
  <c r="D120" i="6"/>
  <c r="D118" i="6"/>
  <c r="D114" i="6"/>
  <c r="D110" i="6"/>
  <c r="D104" i="6"/>
  <c r="D102" i="6"/>
  <c r="D96" i="6"/>
  <c r="D91" i="6"/>
  <c r="D87" i="6"/>
  <c r="D85" i="6" s="1"/>
  <c r="D82" i="6"/>
  <c r="D80" i="6"/>
  <c r="D75" i="6"/>
  <c r="D66" i="6"/>
  <c r="D63" i="6"/>
  <c r="D57" i="6"/>
  <c r="D54" i="6"/>
  <c r="D51" i="6"/>
  <c r="D48" i="6"/>
  <c r="D39" i="6"/>
  <c r="D33" i="6"/>
  <c r="D29" i="6"/>
  <c r="D27" i="6" s="1"/>
  <c r="D25" i="6"/>
  <c r="D23" i="6"/>
  <c r="D19" i="6"/>
  <c r="D18" i="6" s="1"/>
  <c r="D15" i="6"/>
  <c r="D12" i="6"/>
  <c r="D9" i="6"/>
  <c r="D7" i="6"/>
  <c r="E7" i="6"/>
  <c r="F8" i="6"/>
  <c r="F7" i="6" s="1"/>
  <c r="E9" i="6"/>
  <c r="F10" i="6"/>
  <c r="F11" i="6"/>
  <c r="E12" i="6"/>
  <c r="F13" i="6"/>
  <c r="F12" i="6" s="1"/>
  <c r="F14" i="6"/>
  <c r="E15" i="6"/>
  <c r="F16" i="6"/>
  <c r="F15" i="6" s="1"/>
  <c r="F17" i="6"/>
  <c r="E19" i="6"/>
  <c r="E18" i="6" s="1"/>
  <c r="F20" i="6"/>
  <c r="F21" i="6"/>
  <c r="E23" i="6"/>
  <c r="F24" i="6"/>
  <c r="F23" i="6" s="1"/>
  <c r="E25" i="6"/>
  <c r="F26" i="6"/>
  <c r="F25" i="6" s="1"/>
  <c r="F28" i="6"/>
  <c r="E29" i="6"/>
  <c r="E27" i="6" s="1"/>
  <c r="F30" i="6"/>
  <c r="F31" i="6"/>
  <c r="F32" i="6"/>
  <c r="E33" i="6"/>
  <c r="F34" i="6"/>
  <c r="F35" i="6"/>
  <c r="F36" i="6"/>
  <c r="F37" i="6"/>
  <c r="E39" i="6"/>
  <c r="F40" i="6"/>
  <c r="F41" i="6"/>
  <c r="F42" i="6"/>
  <c r="F43" i="6"/>
  <c r="F44" i="6"/>
  <c r="F45" i="6"/>
  <c r="F46" i="6"/>
  <c r="F47" i="6"/>
  <c r="E48" i="6"/>
  <c r="F49" i="6"/>
  <c r="F50" i="6"/>
  <c r="E51" i="6"/>
  <c r="F52" i="6"/>
  <c r="F53" i="6"/>
  <c r="E54" i="6"/>
  <c r="F55" i="6"/>
  <c r="F56" i="6"/>
  <c r="E57" i="6"/>
  <c r="F58" i="6"/>
  <c r="F59" i="6"/>
  <c r="F60" i="6"/>
  <c r="F61" i="6"/>
  <c r="F62" i="6"/>
  <c r="E63" i="6"/>
  <c r="F64" i="6"/>
  <c r="F65" i="6"/>
  <c r="E66" i="6"/>
  <c r="F67" i="6"/>
  <c r="F68" i="6"/>
  <c r="F69" i="6"/>
  <c r="F70" i="6"/>
  <c r="F72" i="6"/>
  <c r="F73" i="6"/>
  <c r="F74" i="6"/>
  <c r="E75" i="6"/>
  <c r="F76" i="6"/>
  <c r="F77" i="6"/>
  <c r="F78" i="6"/>
  <c r="F79" i="6"/>
  <c r="E80" i="6"/>
  <c r="F81" i="6"/>
  <c r="F80" i="6" s="1"/>
  <c r="E82" i="6"/>
  <c r="F83" i="6"/>
  <c r="F82" i="6" s="1"/>
  <c r="F86" i="6"/>
  <c r="E87" i="6"/>
  <c r="E85" i="6" s="1"/>
  <c r="F88" i="6"/>
  <c r="F89" i="6"/>
  <c r="F90" i="6"/>
  <c r="E91" i="6"/>
  <c r="F92" i="6"/>
  <c r="F93" i="6"/>
  <c r="F94" i="6"/>
  <c r="F95" i="6"/>
  <c r="E96" i="6"/>
  <c r="F97" i="6"/>
  <c r="F98" i="6"/>
  <c r="F99" i="6"/>
  <c r="F100" i="6"/>
  <c r="F101" i="6"/>
  <c r="E102" i="6"/>
  <c r="F103" i="6"/>
  <c r="F102" i="6" s="1"/>
  <c r="E104" i="6"/>
  <c r="F105" i="6"/>
  <c r="F106" i="6"/>
  <c r="F107" i="6"/>
  <c r="F108" i="6"/>
  <c r="E110" i="6"/>
  <c r="F111" i="6"/>
  <c r="F112" i="6"/>
  <c r="F113" i="6"/>
  <c r="E114" i="6"/>
  <c r="F114" i="6" s="1"/>
  <c r="F115" i="6"/>
  <c r="F116" i="6"/>
  <c r="F117" i="6"/>
  <c r="E118" i="6"/>
  <c r="F119" i="6"/>
  <c r="F118" i="6" s="1"/>
  <c r="E120" i="6"/>
  <c r="F121" i="6"/>
  <c r="F122" i="6"/>
  <c r="E123" i="6"/>
  <c r="F124" i="6"/>
  <c r="F123" i="6" s="1"/>
  <c r="E126" i="6"/>
  <c r="F127" i="6"/>
  <c r="F128" i="6"/>
  <c r="F129" i="6"/>
  <c r="E130" i="6"/>
  <c r="E125" i="6" s="1"/>
  <c r="F131" i="6"/>
  <c r="F130" i="6" s="1"/>
  <c r="E132" i="6"/>
  <c r="F133" i="6"/>
  <c r="F135" i="6"/>
  <c r="F136" i="6"/>
  <c r="F137" i="6"/>
  <c r="F138" i="6"/>
  <c r="E140" i="6"/>
  <c r="F141" i="6"/>
  <c r="F140" i="6" s="1"/>
  <c r="E142" i="6"/>
  <c r="F143" i="6"/>
  <c r="F142" i="6" s="1"/>
  <c r="E145" i="6"/>
  <c r="F146" i="6"/>
  <c r="F147" i="6"/>
  <c r="F148" i="6"/>
  <c r="F149" i="6"/>
  <c r="E150" i="6"/>
  <c r="F151" i="6"/>
  <c r="F152" i="6"/>
  <c r="E153" i="6"/>
  <c r="F154" i="6"/>
  <c r="F155" i="6"/>
  <c r="E156" i="6"/>
  <c r="F157" i="6"/>
  <c r="F158" i="6"/>
  <c r="E159" i="6"/>
  <c r="F160" i="6"/>
  <c r="F159" i="6" s="1"/>
  <c r="E168" i="6"/>
  <c r="E167" i="6" s="1"/>
  <c r="F169" i="6"/>
  <c r="E171" i="6"/>
  <c r="F172" i="6"/>
  <c r="F173" i="6"/>
  <c r="F174" i="6"/>
  <c r="E176" i="6"/>
  <c r="E175" i="6" s="1"/>
  <c r="E185" i="6"/>
  <c r="E184" i="6" s="1"/>
  <c r="F186" i="6"/>
  <c r="F185" i="6" s="1"/>
  <c r="E188" i="6"/>
  <c r="F189" i="6"/>
  <c r="F190" i="6"/>
  <c r="F191" i="6"/>
  <c r="E203" i="6"/>
  <c r="E202" i="6" s="1"/>
  <c r="F204" i="6"/>
  <c r="F203" i="6" s="1"/>
  <c r="F202" i="6" s="1"/>
  <c r="E206" i="6"/>
  <c r="F207" i="6"/>
  <c r="F208" i="6"/>
  <c r="F209" i="6"/>
  <c r="E214" i="6"/>
  <c r="E213" i="6" s="1"/>
  <c r="F215" i="6"/>
  <c r="F216" i="6"/>
  <c r="E139" i="6" l="1"/>
  <c r="D125" i="6"/>
  <c r="D201" i="6"/>
  <c r="D200" i="6" s="1"/>
  <c r="D199" i="6" s="1"/>
  <c r="D166" i="6"/>
  <c r="D165" i="6" s="1"/>
  <c r="D164" i="6" s="1"/>
  <c r="D179" i="6" s="1"/>
  <c r="D22" i="6"/>
  <c r="F193" i="6"/>
  <c r="F192" i="6" s="1"/>
  <c r="F168" i="6"/>
  <c r="F167" i="6" s="1"/>
  <c r="D109" i="6"/>
  <c r="D139" i="6"/>
  <c r="D144" i="6"/>
  <c r="F171" i="6"/>
  <c r="F156" i="6"/>
  <c r="D6" i="6"/>
  <c r="F63" i="6"/>
  <c r="D71" i="6"/>
  <c r="D38" i="6" s="1"/>
  <c r="D217" i="6"/>
  <c r="D197" i="6"/>
  <c r="D183" i="6"/>
  <c r="D182" i="6" s="1"/>
  <c r="D181" i="6" s="1"/>
  <c r="F120" i="6"/>
  <c r="F87" i="6"/>
  <c r="F85" i="6" s="1"/>
  <c r="F206" i="6"/>
  <c r="F201" i="6" s="1"/>
  <c r="E183" i="6"/>
  <c r="F150" i="6"/>
  <c r="F126" i="6"/>
  <c r="F125" i="6" s="1"/>
  <c r="F75" i="6"/>
  <c r="F71" i="6" s="1"/>
  <c r="F51" i="6"/>
  <c r="F39" i="6"/>
  <c r="F22" i="6"/>
  <c r="E22" i="6"/>
  <c r="F9" i="6"/>
  <c r="F6" i="6" s="1"/>
  <c r="F188" i="6"/>
  <c r="E6" i="6"/>
  <c r="F214" i="6"/>
  <c r="F213" i="6" s="1"/>
  <c r="E201" i="6"/>
  <c r="F153" i="6"/>
  <c r="F145" i="6"/>
  <c r="F132" i="6"/>
  <c r="F110" i="6"/>
  <c r="F109" i="6" s="1"/>
  <c r="E71" i="6"/>
  <c r="E38" i="6" s="1"/>
  <c r="F66" i="6"/>
  <c r="F54" i="6"/>
  <c r="F33" i="6"/>
  <c r="F29" i="6"/>
  <c r="E166" i="6"/>
  <c r="E165" i="6" s="1"/>
  <c r="E144" i="6"/>
  <c r="F139" i="6"/>
  <c r="E109" i="6"/>
  <c r="E84" i="6" s="1"/>
  <c r="F104" i="6"/>
  <c r="F96" i="6"/>
  <c r="F57" i="6"/>
  <c r="F184" i="6"/>
  <c r="F91" i="6"/>
  <c r="F48" i="6"/>
  <c r="F27" i="6"/>
  <c r="F19" i="6"/>
  <c r="F18" i="6" s="1"/>
  <c r="E197" i="6"/>
  <c r="F144" i="6" l="1"/>
  <c r="D84" i="6"/>
  <c r="F166" i="6"/>
  <c r="F165" i="6" s="1"/>
  <c r="F164" i="6" s="1"/>
  <c r="F179" i="6" s="1"/>
  <c r="F217" i="6"/>
  <c r="F200" i="6"/>
  <c r="F199" i="6" s="1"/>
  <c r="E182" i="6"/>
  <c r="E181" i="6" s="1"/>
  <c r="E164" i="6"/>
  <c r="E179" i="6" s="1"/>
  <c r="D5" i="6"/>
  <c r="E217" i="6"/>
  <c r="E200" i="6"/>
  <c r="E199" i="6" s="1"/>
  <c r="F183" i="6"/>
  <c r="E5" i="6"/>
  <c r="E162" i="6" s="1"/>
  <c r="F197" i="6"/>
  <c r="F5" i="6"/>
  <c r="F84" i="6"/>
  <c r="F38" i="6"/>
  <c r="D162" i="6" l="1"/>
  <c r="D4" i="6"/>
  <c r="F182" i="6"/>
  <c r="F181" i="6" s="1"/>
  <c r="E4" i="6"/>
  <c r="E3" i="6" s="1"/>
  <c r="F162" i="6"/>
  <c r="F4" i="6"/>
  <c r="D3" i="6" l="1"/>
  <c r="D219" i="6"/>
  <c r="E219" i="6"/>
  <c r="F219" i="6"/>
  <c r="F3" i="6"/>
</calcChain>
</file>

<file path=xl/sharedStrings.xml><?xml version="1.0" encoding="utf-8"?>
<sst xmlns="http://schemas.openxmlformats.org/spreadsheetml/2006/main" count="360" uniqueCount="298">
  <si>
    <t>CUENTA No.</t>
  </si>
  <si>
    <t>DESCRIPCIÓN DE CUENTAS</t>
  </si>
  <si>
    <t>ADMINISTRACIÓN JUSTICIA ELECTORAL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</si>
  <si>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</si>
  <si>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</si>
  <si>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</si>
  <si>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</si>
  <si>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</si>
  <si>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</si>
  <si>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</si>
  <si>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</si>
  <si>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</si>
  <si>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</si>
  <si>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</si>
  <si>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</si>
  <si>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</si>
  <si>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</si>
  <si>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</si>
  <si>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</si>
  <si>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Vacaciones</t>
  </si>
  <si>
    <t>SOBRESUELDOS</t>
  </si>
  <si>
    <t>Compensación</t>
  </si>
  <si>
    <t>2.1.2.2.03</t>
  </si>
  <si>
    <t>2.1.2.2.05</t>
  </si>
  <si>
    <t>DIETAS Y GASTOS DE REPRESENTACIÓN</t>
  </si>
  <si>
    <t>Dietas</t>
  </si>
  <si>
    <t>2.1.3.1.01</t>
  </si>
  <si>
    <t>Gastos de Representación</t>
  </si>
  <si>
    <t>2.1.3.2.01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</si>
  <si>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</si>
  <si>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</si>
  <si>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</si>
  <si>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</si>
  <si>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</si>
  <si>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</si>
  <si>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</si>
  <si>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</si>
  <si>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</si>
  <si>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</si>
  <si>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2.1.5.2.01</t>
  </si>
  <si>
    <t>2.1.5.3.01</t>
  </si>
  <si>
    <t>CONTRATACIÓN DE SERVICIOS</t>
  </si>
  <si>
    <t>SERVICIOS BASICOS</t>
  </si>
  <si>
    <t>2.2.1.1.01</t>
  </si>
  <si>
    <t>Radiocomunicación</t>
  </si>
  <si>
    <t>2.2.1.2.01</t>
  </si>
  <si>
    <t>2.2.1.3.01</t>
  </si>
  <si>
    <t>2.2.1.4.01</t>
  </si>
  <si>
    <t>2.2.1.5.01</t>
  </si>
  <si>
    <t>2.2.1.6.01</t>
  </si>
  <si>
    <t>Electricidad</t>
  </si>
  <si>
    <t>2.2.1.7.01</t>
  </si>
  <si>
    <t>Agua</t>
  </si>
  <si>
    <t>2.2.1.8.01</t>
  </si>
  <si>
    <t>PUBLICIDAD IMPRESIÓN Y ENCUADERNACION</t>
  </si>
  <si>
    <t>2.2.2.1.01</t>
  </si>
  <si>
    <t>2.2.2.2.01</t>
  </si>
  <si>
    <t>VIATICOS</t>
  </si>
  <si>
    <t>2.2.3.1.01</t>
  </si>
  <si>
    <t>2.2.3.2.01</t>
  </si>
  <si>
    <t>TRANSPORTE Y ALMACENAJE</t>
  </si>
  <si>
    <t>2.2.4.1.01</t>
  </si>
  <si>
    <t>2.2.4.4.01</t>
  </si>
  <si>
    <t>Peaje</t>
  </si>
  <si>
    <t>ALQUILERES Y RENTAS</t>
  </si>
  <si>
    <t>2.2.5.1.01</t>
  </si>
  <si>
    <t>2.2.5.9.01</t>
  </si>
  <si>
    <t>SEGUROS</t>
  </si>
  <si>
    <t>2.2.6.2.01</t>
  </si>
  <si>
    <t>2.2.6.3.01</t>
  </si>
  <si>
    <t>SERVICIOS DE CONSERVACION, REPARACIONES MENORES E INSTALACIONES TEMPORALES</t>
  </si>
  <si>
    <t>2.2.7.1.01</t>
  </si>
  <si>
    <t>2.2.7.2.01</t>
  </si>
  <si>
    <t>2.2.7.2.06</t>
  </si>
  <si>
    <t>2.2.7.2.07</t>
  </si>
  <si>
    <t xml:space="preserve">OTROS SERVICIOS NO INCLUIDOS EN CONCEPTOS ANTERIORES </t>
  </si>
  <si>
    <t>2.2.8.2.01</t>
  </si>
  <si>
    <t>2.2.8.5.03</t>
  </si>
  <si>
    <t>2.2.8.6.01</t>
  </si>
  <si>
    <t>Servicios Técnicos y Profesionales</t>
  </si>
  <si>
    <t>2.2.8.7.02</t>
  </si>
  <si>
    <t>2.2.8.7.04</t>
  </si>
  <si>
    <t>2.2.8.7.05</t>
  </si>
  <si>
    <t>2.2.8.7.06</t>
  </si>
  <si>
    <t>Impuestos Derechos y Tasas</t>
  </si>
  <si>
    <t>2.2.8.8.01</t>
  </si>
  <si>
    <t>Impuestos</t>
  </si>
  <si>
    <t>2.2.9.2.03</t>
  </si>
  <si>
    <t>MATERIALES Y SUMINISTROS</t>
  </si>
  <si>
    <t>ALIMENTOS Y PRODUCTOS AGROFORESTALES</t>
  </si>
  <si>
    <t>2.3.1.1.01</t>
  </si>
  <si>
    <t>Productos Agroforestales y Pecuarios</t>
  </si>
  <si>
    <t>2.3.1.3.02</t>
  </si>
  <si>
    <t>2.3.1.3.03</t>
  </si>
  <si>
    <t>2.3.1.4.01</t>
  </si>
  <si>
    <t>TEXTILES Y VESTUARIOS</t>
  </si>
  <si>
    <t>2.3.2.1.01</t>
  </si>
  <si>
    <t>2.3.2.2.01</t>
  </si>
  <si>
    <t>2.3.2.3.01</t>
  </si>
  <si>
    <t>2.3.2.4.01</t>
  </si>
  <si>
    <t>Calzados</t>
  </si>
  <si>
    <t>2.3.3.1.01</t>
  </si>
  <si>
    <t>2.3.3.2.01</t>
  </si>
  <si>
    <t>2.3.3.3.01</t>
  </si>
  <si>
    <t>2.3.3.4.01</t>
  </si>
  <si>
    <t>2.3.3.5.01</t>
  </si>
  <si>
    <t>PRODUCTOS FARMACEUTICOS</t>
  </si>
  <si>
    <t>2.3.4.1.01</t>
  </si>
  <si>
    <t>2.3.5.1.01</t>
  </si>
  <si>
    <t>2.3.5.3.01</t>
  </si>
  <si>
    <t>2.3.5.4.01</t>
  </si>
  <si>
    <t>2.3.5.5.01</t>
  </si>
  <si>
    <t>Productos de Cemento, Cal, Asbestos, Yeso y Arcilla</t>
  </si>
  <si>
    <t>2.3.6.1.01</t>
  </si>
  <si>
    <t>2.3.6.1.04</t>
  </si>
  <si>
    <t>2.3.6.1.05</t>
  </si>
  <si>
    <t>Productos de Vidrio, Loza y Porcelana</t>
  </si>
  <si>
    <t>2.3.6.2.01</t>
  </si>
  <si>
    <t>2.3.6.2.02</t>
  </si>
  <si>
    <t>2.3.6.2.03</t>
  </si>
  <si>
    <t>Productos Metálicos y sus Derivados</t>
  </si>
  <si>
    <t>2.3.6.3.04</t>
  </si>
  <si>
    <t>Minerales</t>
  </si>
  <si>
    <t>2.3.6.4.04</t>
  </si>
  <si>
    <t>2.3.6.4.07</t>
  </si>
  <si>
    <t>Otros Productos Minerales No Metálicos</t>
  </si>
  <si>
    <t>2.3.6.9.01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</si>
  <si>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</si>
  <si>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</si>
  <si>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</si>
  <si>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</si>
  <si>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</si>
  <si>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</si>
  <si>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</si>
  <si>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</si>
  <si>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</si>
  <si>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</si>
  <si>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2.3.9.1.01</t>
  </si>
  <si>
    <t>2.3.9.2.01</t>
  </si>
  <si>
    <t>2.3.9.3.01</t>
  </si>
  <si>
    <t>2.3.9.4.01</t>
  </si>
  <si>
    <t>2.3.9.5.01</t>
  </si>
  <si>
    <t>2.3.9.6.01</t>
  </si>
  <si>
    <t>TRANSFERENCIAS CORRIENTES</t>
  </si>
  <si>
    <t>TRANSFERENCIAS CORRIENTES AL SECTOR PRIVADO</t>
  </si>
  <si>
    <t>2.4.1.4.01</t>
  </si>
  <si>
    <t>TRANSFERENCIAS CORRIENTES AL SECTOR EXTERNO</t>
  </si>
  <si>
    <t>2.4.7.2.01</t>
  </si>
  <si>
    <t>BIENES MUEBLES, INMUEBLES E INTANGIBLES</t>
  </si>
  <si>
    <t>MOBILIARIO Y EQUIPOS</t>
  </si>
  <si>
    <t>2.6.1.1.01</t>
  </si>
  <si>
    <t>2.6.1.3.01</t>
  </si>
  <si>
    <t>2.6.1.4.01</t>
  </si>
  <si>
    <t>Electrodomésticos</t>
  </si>
  <si>
    <t>2.6.1.9.01</t>
  </si>
  <si>
    <t>2.6.2.1.01</t>
  </si>
  <si>
    <t>2.6.2.3.01</t>
  </si>
  <si>
    <t>VEHÍCULOS, EQUIPOS DE TRANSPORTE, TRACCIÓN Y ELEVACIÓN</t>
  </si>
  <si>
    <t>2.6.4.1.01</t>
  </si>
  <si>
    <t>2.6.4.7.01</t>
  </si>
  <si>
    <t>MAQUINARIAS OTROS EQUIPOS Y HERRAMIENTAS</t>
  </si>
  <si>
    <t>2.6.5.4.01</t>
  </si>
  <si>
    <t>2.6.5.5.01</t>
  </si>
  <si>
    <t>BIENES INTANGIBLES</t>
  </si>
  <si>
    <t>2.6.8.3.01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</si>
  <si>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</si>
  <si>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</si>
  <si>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</si>
  <si>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</si>
  <si>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</si>
  <si>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</si>
  <si>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</si>
  <si>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>2.1.1.4-01</t>
  </si>
  <si>
    <t>2.1.5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</si>
  <si>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</si>
  <si>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</si>
  <si>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</si>
  <si>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</si>
  <si>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</si>
  <si>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</si>
  <si>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</si>
  <si>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</si>
  <si>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TOTAL ACTORES DEL SISTEMA ELECTORAL</t>
  </si>
  <si>
    <t>TOTAL GENERAL</t>
  </si>
  <si>
    <t>Licencias Informáticas</t>
  </si>
  <si>
    <t>Remuneraciones al Personal de Carácter Temporal</t>
  </si>
  <si>
    <t xml:space="preserve"> Plástico</t>
  </si>
  <si>
    <t>PRODUCTOS  MINERALES, METÁLICOS Y NO METÁLICOS</t>
  </si>
  <si>
    <t>CUERO, CAUCHO Y PLASTICO</t>
  </si>
  <si>
    <t>MOBILIARIO Y EQUIPO DE AUDIO, AUDIOVISUAL, RECREATIVO Y EDUCACIONAL.</t>
  </si>
  <si>
    <t>2.1.5.4.02</t>
  </si>
  <si>
    <t>PRESUPUESTO 
2023</t>
  </si>
  <si>
    <t>2.1.4.2.04</t>
  </si>
  <si>
    <t>2.2.5.4.01</t>
  </si>
  <si>
    <t>2.2.5.3.02</t>
  </si>
  <si>
    <t>2.2.5.3.04</t>
  </si>
  <si>
    <t>ENERO</t>
  </si>
  <si>
    <t xml:space="preserve">TOTAL EJECUCION </t>
  </si>
  <si>
    <t>Realizado por:</t>
  </si>
  <si>
    <t>Agustina Garcia</t>
  </si>
  <si>
    <t>Analista l Presupuesto</t>
  </si>
  <si>
    <t>Aprobado por:</t>
  </si>
  <si>
    <t>Deysis Matos</t>
  </si>
  <si>
    <t xml:space="preserve">Encargada de Presupuesto </t>
  </si>
  <si>
    <t>Alexi Martinez Olivo</t>
  </si>
  <si>
    <t>Revisado por:</t>
  </si>
  <si>
    <t>Director Financiero</t>
  </si>
  <si>
    <t>Sueldos fijos</t>
  </si>
  <si>
    <t>Prestación laboral por desvinculación</t>
  </si>
  <si>
    <t>Pago por horas extraordinarias</t>
  </si>
  <si>
    <t>Compensación servicios de seguridad</t>
  </si>
  <si>
    <t>Dietas en el país</t>
  </si>
  <si>
    <t>Gastos de representación en el país</t>
  </si>
  <si>
    <t>Otras gratificaciones (Bono navideño)</t>
  </si>
  <si>
    <t>Contribuciones al seguro de salud</t>
  </si>
  <si>
    <t>Contribuciones al seguro de pensiones</t>
  </si>
  <si>
    <t>Contribuciones al seguro de riesgo laboral</t>
  </si>
  <si>
    <t>Contribuciones al plan de retiro complementario órganos constitucionales.</t>
  </si>
  <si>
    <t>Servicios telefónico de larga distancia</t>
  </si>
  <si>
    <t>Teléfono local</t>
  </si>
  <si>
    <t>Telefax y correos</t>
  </si>
  <si>
    <t>Servicio de internet y televisión por cable</t>
  </si>
  <si>
    <t>Recolección de residuos sólidos</t>
  </si>
  <si>
    <t>Publicidad y propaganda</t>
  </si>
  <si>
    <t>Impresión y encuadernación</t>
  </si>
  <si>
    <t>Viáticos dentro del país</t>
  </si>
  <si>
    <t>Viáticos fuera del país</t>
  </si>
  <si>
    <t>Pasajes y gastos de transporte</t>
  </si>
  <si>
    <t>Alquileres y rentas de edificios y locales</t>
  </si>
  <si>
    <t>Alquiler de equipo de tecnología y almacenamiento de datos</t>
  </si>
  <si>
    <t>Alquiler de equipo de oficina y muebles.</t>
  </si>
  <si>
    <t>Alquiler de equipo de tracción y elevación.</t>
  </si>
  <si>
    <t>Seguros de bienes muebles</t>
  </si>
  <si>
    <t>Seguros de personas</t>
  </si>
  <si>
    <t>Reparaciones y mantenimientos menores en edificaciones.</t>
  </si>
  <si>
    <t>Mantenimiento y reparación de mobiliarios y equipos de oficina.</t>
  </si>
  <si>
    <t>Mantenimiento y reparación de maquinarias y equipos.</t>
  </si>
  <si>
    <t>Comisiones y gastos bancarios</t>
  </si>
  <si>
    <t>Limpieza e higiene</t>
  </si>
  <si>
    <t>Eventos generales</t>
  </si>
  <si>
    <t>Servicios jurídicos</t>
  </si>
  <si>
    <t>Servicios de capacitación</t>
  </si>
  <si>
    <t>Servicios de informática y sistemas computarizados</t>
  </si>
  <si>
    <t>Otros servicios técnicos profesionales</t>
  </si>
  <si>
    <t>OTRAS CONTRATACIONES DE SERVICIOS</t>
  </si>
  <si>
    <t>Servicios de catering</t>
  </si>
  <si>
    <t>Alimentos y bebidas para personas</t>
  </si>
  <si>
    <t xml:space="preserve">Productos agrícolas </t>
  </si>
  <si>
    <t>Productos forestales</t>
  </si>
  <si>
    <t>Madera, corcho y sus manufacturas</t>
  </si>
  <si>
    <t>Hilados, fibras, telas y útiles de costura</t>
  </si>
  <si>
    <t>Acabados textiles</t>
  </si>
  <si>
    <t>Prendas y accesorios de vestir</t>
  </si>
  <si>
    <t>PAPEL,CARTON E IMPRESOS</t>
  </si>
  <si>
    <t>Papel de escritorio</t>
  </si>
  <si>
    <t>Papel y cartón</t>
  </si>
  <si>
    <t>Productos de artes gráficas</t>
  </si>
  <si>
    <t>Libros, revistas y periódicos</t>
  </si>
  <si>
    <t>Textos de enseñanza</t>
  </si>
  <si>
    <t>Productos medicinales para uso humano</t>
  </si>
  <si>
    <t>Cueros y pieles</t>
  </si>
  <si>
    <t>Llantas y neumáticos</t>
  </si>
  <si>
    <t>Artículos de caucho</t>
  </si>
  <si>
    <t>Productos de cemento</t>
  </si>
  <si>
    <t>Productos de yeso</t>
  </si>
  <si>
    <t>Productos de arcilla y derivados</t>
  </si>
  <si>
    <t>Productos de vidrio</t>
  </si>
  <si>
    <t>Productos de loza</t>
  </si>
  <si>
    <t>Productos de porcelana</t>
  </si>
  <si>
    <t>Herramientas menores</t>
  </si>
  <si>
    <t>Piedra, archilla y arena</t>
  </si>
  <si>
    <t>Otros minerales</t>
  </si>
  <si>
    <t>Otros productos no metálicos</t>
  </si>
  <si>
    <t>Insecticidas, fumigantes y otros</t>
  </si>
  <si>
    <t>PRODUCTOS Y ÚTILES VARIOS</t>
  </si>
  <si>
    <t>Útiles y materiales de limpieza e higiene</t>
  </si>
  <si>
    <t>Útiles y materiales de escritorio, oficina e informática</t>
  </si>
  <si>
    <t>Útiles menores médico quirúrgicos o de laboratorio</t>
  </si>
  <si>
    <t>Útiles destinados a actividades deportivas, culturales y recreativas</t>
  </si>
  <si>
    <t>Útiles de cocina y comedor</t>
  </si>
  <si>
    <t>Productos eléctricos y afines</t>
  </si>
  <si>
    <t>Becas nacionales</t>
  </si>
  <si>
    <t>Transferencias corrientes a organismos internacionales</t>
  </si>
  <si>
    <t xml:space="preserve">Muebles, equipos de oficina y estantería </t>
  </si>
  <si>
    <t>Equipos de tecnología de la información y comunicación</t>
  </si>
  <si>
    <t xml:space="preserve">Otros mobiliarios y equipos no identificados </t>
  </si>
  <si>
    <t>Equipos y aparatos audiovisuales</t>
  </si>
  <si>
    <t>Cámaras fotográficas y de video</t>
  </si>
  <si>
    <t>Automoviles y camiones</t>
  </si>
  <si>
    <t>Equipo de elevación</t>
  </si>
  <si>
    <t>Sistema de aire acondicionado,calefacción y refrigeración</t>
  </si>
  <si>
    <t>Equipo de comunicación, telecomunicaciones y señalamientos</t>
  </si>
  <si>
    <t>Programas de informática y base de datos</t>
  </si>
  <si>
    <t>Sueldo anual No. 13</t>
  </si>
  <si>
    <t>Sueldo anual  No.13</t>
  </si>
  <si>
    <t>OTROS SERVICIOS NO INCLUIDOS EN CONCEPTOS ANTERIORES</t>
  </si>
  <si>
    <t>Transferencias corrientes programadas a asociaciones sin fines de lucro</t>
  </si>
  <si>
    <t>Mantenimiento y reparación de equipos de transporte, tracción y elevación.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</si>
</sst>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  <xf numFmtId="0" fontId="3" fillId="0" borderId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39" fontId="2" fillId="3" borderId="4" xfId="1" applyNumberFormat="1" applyFont="1" applyFill="1" applyBorder="1" applyAlignment="1"/>
    <xf numFmtId="49" fontId="2" fillId="4" borderId="4" xfId="2" applyNumberFormat="1" applyFont="1" applyFill="1" applyBorder="1" applyAlignment="1">
      <alignment horizontal="center"/>
    </xf>
    <xf numFmtId="39" fontId="2" fillId="4" borderId="4" xfId="1" applyNumberFormat="1" applyFont="1" applyFill="1" applyBorder="1" applyAlignment="1"/>
    <xf numFmtId="0" fontId="2" fillId="5" borderId="4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39" fontId="2" fillId="5" borderId="4" xfId="1" applyNumberFormat="1" applyFont="1" applyFill="1" applyBorder="1" applyAlignment="1"/>
    <xf numFmtId="0" fontId="2" fillId="2" borderId="4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39" fontId="2" fillId="2" borderId="4" xfId="1" applyNumberFormat="1" applyFont="1" applyFill="1" applyBorder="1" applyAlignment="1"/>
    <xf numFmtId="0" fontId="2" fillId="0" borderId="4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2" fillId="0" borderId="4" xfId="1" applyNumberFormat="1" applyFont="1" applyFill="1" applyBorder="1" applyAlignment="1"/>
    <xf numFmtId="0" fontId="3" fillId="0" borderId="4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3" fillId="0" borderId="4" xfId="1" applyNumberFormat="1" applyFont="1" applyFill="1" applyBorder="1" applyAlignment="1">
      <alignment wrapText="1"/>
    </xf>
    <xf numFmtId="39" fontId="3" fillId="0" borderId="0" xfId="2" applyNumberFormat="1" applyFont="1" applyFill="1" applyBorder="1" applyAlignment="1">
      <alignment horizontal="left" vertical="center"/>
    </xf>
    <xf numFmtId="39" fontId="3" fillId="0" borderId="4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39" fontId="3" fillId="0" borderId="0" xfId="0" applyNumberFormat="1" applyFont="1" applyAlignment="1">
      <alignment vertical="center"/>
    </xf>
    <xf numFmtId="0" fontId="2" fillId="2" borderId="4" xfId="0" applyFont="1" applyFill="1" applyBorder="1" applyAlignment="1">
      <alignment horizontal="center"/>
    </xf>
    <xf numFmtId="39" fontId="2" fillId="2" borderId="0" xfId="0" applyNumberFormat="1" applyFont="1" applyFill="1" applyAlignment="1">
      <alignment vertical="center"/>
    </xf>
    <xf numFmtId="0" fontId="2" fillId="0" borderId="4" xfId="0" applyFont="1" applyBorder="1" applyAlignment="1">
      <alignment horizontal="center"/>
    </xf>
    <xf numFmtId="39" fontId="2" fillId="0" borderId="0" xfId="0" applyNumberFormat="1" applyFont="1" applyAlignment="1">
      <alignment vertical="center"/>
    </xf>
    <xf numFmtId="39" fontId="2" fillId="2" borderId="0" xfId="0" applyNumberFormat="1" applyFont="1" applyFill="1" applyAlignment="1">
      <alignment vertical="center" wrapText="1"/>
    </xf>
    <xf numFmtId="39" fontId="2" fillId="2" borderId="4" xfId="1" applyNumberFormat="1" applyFont="1" applyFill="1" applyBorder="1" applyAlignment="1">
      <alignment wrapText="1"/>
    </xf>
    <xf numFmtId="0" fontId="2" fillId="5" borderId="4" xfId="0" applyFont="1" applyFill="1" applyBorder="1" applyAlignment="1">
      <alignment horizontal="center"/>
    </xf>
    <xf numFmtId="39" fontId="2" fillId="5" borderId="0" xfId="0" applyNumberFormat="1" applyFont="1" applyFill="1" applyAlignment="1">
      <alignment vertical="center"/>
    </xf>
    <xf numFmtId="39" fontId="3" fillId="0" borderId="0" xfId="0" applyNumberFormat="1" applyFont="1" applyAlignment="1">
      <alignment vertical="center" wrapText="1"/>
    </xf>
    <xf numFmtId="39" fontId="3" fillId="0" borderId="0" xfId="0" applyNumberFormat="1" applyFont="1" applyAlignment="1">
      <alignment horizontal="left" vertical="center"/>
    </xf>
    <xf numFmtId="39" fontId="2" fillId="0" borderId="0" xfId="0" applyNumberFormat="1" applyFont="1" applyAlignment="1">
      <alignment vertical="center" wrapText="1"/>
    </xf>
    <xf numFmtId="39" fontId="2" fillId="5" borderId="0" xfId="0" applyNumberFormat="1" applyFont="1" applyFill="1" applyAlignment="1">
      <alignment vertical="center" wrapText="1"/>
    </xf>
    <xf numFmtId="0" fontId="3" fillId="6" borderId="4" xfId="0" applyFont="1" applyFill="1" applyBorder="1" applyAlignment="1">
      <alignment horizontal="center"/>
    </xf>
    <xf numFmtId="39" fontId="3" fillId="6" borderId="0" xfId="0" applyNumberFormat="1" applyFont="1" applyFill="1" applyAlignment="1">
      <alignment horizontal="left" vertical="center" wrapText="1"/>
    </xf>
    <xf numFmtId="39" fontId="2" fillId="6" borderId="4" xfId="1" applyNumberFormat="1" applyFont="1" applyFill="1" applyBorder="1" applyAlignment="1"/>
    <xf numFmtId="0" fontId="2" fillId="6" borderId="4" xfId="0" applyFont="1" applyFill="1" applyBorder="1" applyAlignment="1">
      <alignment horizontal="left"/>
    </xf>
    <xf numFmtId="39" fontId="2" fillId="6" borderId="0" xfId="0" applyNumberFormat="1" applyFont="1" applyFill="1" applyAlignment="1">
      <alignment horizontal="left" vertical="center"/>
    </xf>
    <xf numFmtId="0" fontId="2" fillId="4" borderId="4" xfId="0" applyFont="1" applyFill="1" applyBorder="1" applyAlignment="1">
      <alignment horizontal="left"/>
    </xf>
    <xf numFmtId="39" fontId="2" fillId="4" borderId="0" xfId="0" applyNumberFormat="1" applyFont="1" applyFill="1" applyAlignment="1">
      <alignment horizontal="center" vertical="center"/>
    </xf>
    <xf numFmtId="0" fontId="2" fillId="4" borderId="0" xfId="2" applyFont="1" applyFill="1" applyBorder="1" applyAlignment="1">
      <alignment horizontal="left" vertical="center" wrapText="1"/>
    </xf>
    <xf numFmtId="49" fontId="2" fillId="2" borderId="4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center"/>
    </xf>
    <xf numFmtId="39" fontId="2" fillId="6" borderId="0" xfId="0" applyNumberFormat="1" applyFont="1" applyFill="1" applyAlignment="1">
      <alignment horizontal="center" vertical="center"/>
    </xf>
    <xf numFmtId="39" fontId="2" fillId="6" borderId="0" xfId="0" applyNumberFormat="1" applyFont="1" applyFill="1" applyAlignment="1">
      <alignment horizontal="left" vertical="center" wrapText="1"/>
    </xf>
    <xf numFmtId="0" fontId="2" fillId="6" borderId="0" xfId="2" applyFont="1" applyFill="1" applyBorder="1" applyAlignment="1">
      <alignment horizontal="left" vertical="center" wrapText="1"/>
    </xf>
    <xf numFmtId="49" fontId="2" fillId="7" borderId="4" xfId="2" applyNumberFormat="1" applyFont="1" applyFill="1" applyBorder="1" applyAlignment="1">
      <alignment horizontal="center"/>
    </xf>
    <xf numFmtId="39" fontId="2" fillId="7" borderId="4" xfId="1" applyNumberFormat="1" applyFont="1" applyFill="1" applyBorder="1" applyAlignment="1"/>
    <xf numFmtId="49" fontId="2" fillId="6" borderId="4" xfId="2" applyNumberFormat="1" applyFont="1" applyFill="1" applyBorder="1" applyAlignment="1">
      <alignment horizontal="center"/>
    </xf>
    <xf numFmtId="0" fontId="3" fillId="3" borderId="4" xfId="0" applyFont="1" applyFill="1" applyBorder="1"/>
    <xf numFmtId="0" fontId="3" fillId="3" borderId="0" xfId="0" applyFont="1" applyFill="1" applyAlignment="1">
      <alignment vertical="center"/>
    </xf>
    <xf numFmtId="39" fontId="3" fillId="3" borderId="4" xfId="1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39" fontId="2" fillId="3" borderId="7" xfId="0" applyNumberFormat="1" applyFont="1" applyFill="1" applyBorder="1" applyAlignment="1">
      <alignment horizontal="center" vertical="center"/>
    </xf>
    <xf numFmtId="39" fontId="2" fillId="3" borderId="6" xfId="1" applyNumberFormat="1" applyFont="1" applyFill="1" applyBorder="1" applyAlignme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39" fontId="3" fillId="0" borderId="0" xfId="0" applyNumberFormat="1" applyFont="1" applyAlignment="1">
      <alignment wrapText="1"/>
    </xf>
    <xf numFmtId="0" fontId="2" fillId="0" borderId="0" xfId="0" applyFont="1" applyAlignment="1">
      <alignment horizontal="left"/>
    </xf>
    <xf numFmtId="39" fontId="2" fillId="0" borderId="0" xfId="0" applyNumberFormat="1" applyFont="1" applyAlignment="1">
      <alignment horizontal="center" vertical="center"/>
    </xf>
    <xf numFmtId="39" fontId="2" fillId="0" borderId="0" xfId="1" applyNumberFormat="1" applyFont="1" applyFill="1" applyBorder="1" applyAlignment="1"/>
    <xf numFmtId="39" fontId="2" fillId="2" borderId="0" xfId="0" applyNumberFormat="1" applyFont="1" applyFill="1" applyAlignment="1">
      <alignment wrapText="1"/>
    </xf>
    <xf numFmtId="0" fontId="3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9" fontId="2" fillId="0" borderId="0" xfId="2" applyNumberFormat="1" applyFont="1" applyFill="1" applyBorder="1" applyAlignment="1">
      <alignment horizontal="left" wrapText="1"/>
    </xf>
    <xf numFmtId="39" fontId="3" fillId="0" borderId="4" xfId="1" applyNumberFormat="1" applyFont="1" applyFill="1" applyBorder="1" applyAlignment="1">
      <alignment horizontal="right"/>
    </xf>
    <xf numFmtId="39" fontId="3" fillId="0" borderId="0" xfId="0" applyNumberFormat="1" applyFont="1"/>
    <xf numFmtId="0" fontId="2" fillId="2" borderId="0" xfId="2" applyFont="1" applyFill="1" applyBorder="1" applyAlignment="1">
      <alignment horizontal="left" wrapText="1"/>
    </xf>
    <xf numFmtId="39" fontId="3" fillId="0" borderId="5" xfId="1" applyNumberFormat="1" applyFont="1" applyFill="1" applyBorder="1" applyAlignment="1"/>
    <xf numFmtId="0" fontId="5" fillId="0" borderId="0" xfId="0" applyFont="1"/>
    <xf numFmtId="0" fontId="2" fillId="3" borderId="4" xfId="2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left" vertical="center"/>
    </xf>
    <xf numFmtId="39" fontId="2" fillId="3" borderId="4" xfId="1" applyNumberFormat="1" applyFont="1" applyFill="1" applyBorder="1" applyAlignment="1">
      <alignment vertical="center"/>
    </xf>
    <xf numFmtId="49" fontId="2" fillId="4" borderId="4" xfId="2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vertical="center"/>
    </xf>
    <xf numFmtId="39" fontId="2" fillId="4" borderId="4" xfId="1" applyNumberFormat="1" applyFont="1" applyFill="1" applyBorder="1" applyAlignment="1">
      <alignment vertical="center"/>
    </xf>
    <xf numFmtId="39" fontId="3" fillId="0" borderId="0" xfId="2" applyNumberFormat="1" applyFont="1" applyFill="1" applyBorder="1" applyAlignment="1">
      <alignment horizontal="left" vertical="center" wrapText="1"/>
    </xf>
    <xf numFmtId="39" fontId="2" fillId="2" borderId="0" xfId="0" applyNumberFormat="1" applyFont="1" applyFill="1" applyAlignment="1">
      <alignment horizontal="left"/>
    </xf>
    <xf numFmtId="39" fontId="3" fillId="0" borderId="0" xfId="0" applyNumberFormat="1" applyFont="1" applyAlignment="1">
      <alignment horizontal="left" wrapText="1"/>
    </xf>
    <xf numFmtId="39" fontId="3" fillId="0" borderId="0" xfId="0" applyNumberFormat="1" applyFont="1" applyAlignment="1">
      <alignment horizontal="left"/>
    </xf>
    <xf numFmtId="39" fontId="3" fillId="0" borderId="5" xfId="1" applyNumberFormat="1" applyFont="1" applyBorder="1" applyAlignment="1"/>
    <xf numFmtId="39" fontId="2" fillId="2" borderId="0" xfId="0" applyNumberFormat="1" applyFont="1" applyFill="1"/>
    <xf numFmtId="39" fontId="5" fillId="0" borderId="4" xfId="1" applyNumberFormat="1" applyFont="1" applyBorder="1" applyAlignment="1"/>
    <xf numFmtId="39" fontId="2" fillId="0" borderId="4" xfId="1" applyNumberFormat="1" applyFont="1" applyBorder="1" applyAlignment="1"/>
    <xf numFmtId="39" fontId="2" fillId="5" borderId="0" xfId="0" applyNumberFormat="1" applyFont="1" applyFill="1" applyAlignment="1">
      <alignment wrapText="1"/>
    </xf>
    <xf numFmtId="0" fontId="2" fillId="2" borderId="4" xfId="0" applyFont="1" applyFill="1" applyBorder="1" applyAlignment="1">
      <alignment horizontal="center" vertical="center"/>
    </xf>
    <xf numFmtId="39" fontId="2" fillId="2" borderId="4" xfId="1" applyNumberFormat="1" applyFont="1" applyFill="1" applyBorder="1" applyAlignment="1">
      <alignment vertical="center"/>
    </xf>
    <xf numFmtId="0" fontId="2" fillId="6" borderId="4" xfId="0" applyFont="1" applyFill="1" applyBorder="1" applyAlignment="1">
      <alignment horizontal="left" vertical="center"/>
    </xf>
    <xf numFmtId="39" fontId="2" fillId="6" borderId="4" xfId="1" applyNumberFormat="1" applyFont="1" applyFill="1" applyBorder="1" applyAlignment="1">
      <alignment vertical="center"/>
    </xf>
    <xf numFmtId="49" fontId="2" fillId="2" borderId="4" xfId="2" applyNumberFormat="1" applyFont="1" applyFill="1" applyBorder="1" applyAlignment="1">
      <alignment horizontal="center" vertical="center"/>
    </xf>
    <xf numFmtId="0" fontId="2" fillId="6" borderId="0" xfId="2" applyFont="1" applyFill="1" applyBorder="1" applyAlignment="1">
      <alignment horizontal="left" wrapText="1"/>
    </xf>
    <xf numFmtId="0" fontId="2" fillId="4" borderId="0" xfId="2" applyFont="1" applyFill="1" applyBorder="1">
      <alignment wrapText="1"/>
    </xf>
    <xf numFmtId="0" fontId="2" fillId="7" borderId="0" xfId="2" applyFont="1" applyFill="1" applyBorder="1" applyAlignment="1">
      <alignment horizontal="left" wrapText="1"/>
    </xf>
    <xf numFmtId="39" fontId="2" fillId="5" borderId="0" xfId="0" applyNumberFormat="1" applyFont="1" applyFill="1"/>
    <xf numFmtId="39" fontId="3" fillId="2" borderId="4" xfId="1" applyNumberFormat="1" applyFont="1" applyFill="1" applyBorder="1" applyAlignment="1"/>
    <xf numFmtId="39" fontId="3" fillId="5" borderId="4" xfId="1" applyNumberFormat="1" applyFont="1" applyFill="1" applyBorder="1" applyAlignment="1"/>
    <xf numFmtId="43" fontId="4" fillId="0" borderId="0" xfId="1" applyFont="1"/>
    <xf numFmtId="43" fontId="5" fillId="0" borderId="0" xfId="1" applyFont="1"/>
    <xf numFmtId="39" fontId="2" fillId="0" borderId="0" xfId="0" applyNumberFormat="1" applyFont="1"/>
    <xf numFmtId="0" fontId="6" fillId="0" borderId="0" xfId="0" applyFont="1" applyAlignment="1">
      <alignment vertical="center"/>
    </xf>
    <xf numFmtId="39" fontId="2" fillId="2" borderId="0" xfId="2" applyNumberFormat="1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</cellXfs>
  <cellStyles count="5">
    <cellStyle name="Millares" xfId="1" builtinId="3"/>
    <cellStyle name="Millares 4" xfId="4" xr:uid="{00000000-0005-0000-0000-000001000000}"/>
    <cellStyle name="Normal" xfId="0" builtinId="0"/>
    <cellStyle name="Normal 3" xfId="3" xr:uid="{00000000-0005-0000-0000-000003000000}"/>
    <cellStyle name="Normal_D2006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G228"/>
  <sheetViews>
    <sheetView showGridLines="0" tabSelected="1" topLeftCell="B1" zoomScaleNormal="100" workbookViewId="0">
      <pane xSplit="2" ySplit="3" topLeftCell="D4" activePane="bottomRight" state="frozen"/>
      <selection activeCell="B1" sqref="B1"/>
      <selection pane="topRight" activeCell="D1" sqref="D1"/>
      <selection pane="bottomLeft" activeCell="B4" sqref="B4"/>
      <selection pane="bottomRight" activeCell="L9" sqref="L9"/>
    </sheetView>
  </sheetViews>
  <sheetFormatPr baseColWidth="10" defaultColWidth="11.44140625" defaultRowHeight="13.2" x14ac:dyDescent="0.25"/>
  <cols>
    <col min="1" max="1" width="2.33203125" style="61" customWidth="1"/>
    <col min="2" max="2" width="12.44140625" style="61" customWidth="1"/>
    <col min="3" max="3" width="49.33203125" style="61" customWidth="1"/>
    <col min="4" max="6" width="17.33203125" style="61" customWidth="1"/>
    <col min="7" max="7" width="20.6640625" style="61" customWidth="1"/>
    <col min="8" max="16384" width="11.44140625" style="61"/>
  </cols>
  <sheetData>
    <row r="1" spans="2:6" x14ac:dyDescent="0.25">
      <c r="B1" s="2"/>
      <c r="C1" s="1"/>
      <c r="D1" s="1"/>
      <c r="E1" s="1"/>
      <c r="F1" s="108"/>
    </row>
    <row r="2" spans="2:6" ht="30" customHeight="1" x14ac:dyDescent="0.25">
      <c r="B2" s="3" t="s">
        <v>0</v>
      </c>
      <c r="C2" s="2" t="s">
        <v>1</v>
      </c>
      <c r="D2" s="3" t="s">
        <v>191</v>
      </c>
      <c r="E2" s="3" t="s">
        <v>196</v>
      </c>
      <c r="F2" s="3" t="s">
        <v>197</v>
      </c>
    </row>
    <row r="3" spans="2:6" ht="15.75" customHeight="1" x14ac:dyDescent="0.25">
      <c r="B3" s="77">
        <v>11</v>
      </c>
      <c r="C3" s="78" t="s">
        <v>2</v>
      </c>
      <c r="D3" s="79">
        <f>+D4+D164+D181+D199</f>
        <v>951881669</v>
      </c>
      <c r="E3" s="4">
        <f>+E4+E164+E181+E199</f>
        <v>61032936.44058948</v>
      </c>
      <c r="F3" s="4">
        <f>+F4+F164+F181+F199</f>
        <v>61032936.44058948</v>
      </c>
    </row>
    <row r="4" spans="2:6" x14ac:dyDescent="0.25">
      <c r="B4" s="80" t="s">
        <v>3</v>
      </c>
      <c r="C4" s="81" t="s">
        <v>4</v>
      </c>
      <c r="D4" s="82">
        <f t="shared" ref="D4" si="0">+D5+D38+D84+D139+D144</f>
        <v>799481669</v>
      </c>
      <c r="E4" s="6">
        <f>+E5+E38+E84+E139+E144</f>
        <v>50752277.43233633</v>
      </c>
      <c r="F4" s="6">
        <f>+F5+F38+F84+F139+F144</f>
        <v>50752277.43233633</v>
      </c>
    </row>
    <row r="5" spans="2:6" ht="15" customHeight="1" x14ac:dyDescent="0.25">
      <c r="B5" s="7">
        <v>21</v>
      </c>
      <c r="C5" s="8" t="s">
        <v>5</v>
      </c>
      <c r="D5" s="9">
        <f t="shared" ref="D5" si="1">+D6+D18+D22+D27+D33</f>
        <v>547900000</v>
      </c>
      <c r="E5" s="9">
        <f>+E6+E18+E22+E27+E33</f>
        <v>36781640.729096323</v>
      </c>
      <c r="F5" s="9">
        <f>+F6+F18+F22+F27+F33</f>
        <v>36781640.729096323</v>
      </c>
    </row>
    <row r="6" spans="2:6" ht="21" customHeight="1" x14ac:dyDescent="0.25">
      <c r="B6" s="10">
        <v>211</v>
      </c>
      <c r="C6" s="11" t="s">
        <v>6</v>
      </c>
      <c r="D6" s="12">
        <f t="shared" ref="D6" si="2">+D7+D9+D12+D14+D15+D17</f>
        <v>396300000</v>
      </c>
      <c r="E6" s="12">
        <f>+E7+E9+E12+E14+E15+E17</f>
        <v>27381375.645051226</v>
      </c>
      <c r="F6" s="12">
        <f>+F7+F9+F12+F14+F15+F17</f>
        <v>27381375.645051226</v>
      </c>
    </row>
    <row r="7" spans="2:6" ht="19.5" customHeight="1" x14ac:dyDescent="0.25">
      <c r="B7" s="13">
        <v>2111</v>
      </c>
      <c r="C7" s="14" t="s">
        <v>7</v>
      </c>
      <c r="D7" s="15">
        <f t="shared" ref="D7:F7" si="3">+D8</f>
        <v>301000000</v>
      </c>
      <c r="E7" s="15">
        <f t="shared" si="3"/>
        <v>23628546.578000005</v>
      </c>
      <c r="F7" s="15">
        <f t="shared" si="3"/>
        <v>23628546.578000005</v>
      </c>
    </row>
    <row r="8" spans="2:6" ht="17.25" customHeight="1" x14ac:dyDescent="0.25">
      <c r="B8" s="16" t="s">
        <v>8</v>
      </c>
      <c r="C8" s="17" t="s">
        <v>207</v>
      </c>
      <c r="D8" s="18">
        <v>301000000</v>
      </c>
      <c r="E8" s="18">
        <v>23628546.578000005</v>
      </c>
      <c r="F8" s="18">
        <f>+E8</f>
        <v>23628546.578000005</v>
      </c>
    </row>
    <row r="9" spans="2:6" x14ac:dyDescent="0.25">
      <c r="B9" s="13">
        <v>2112</v>
      </c>
      <c r="C9" s="71" t="s">
        <v>185</v>
      </c>
      <c r="D9" s="15">
        <f t="shared" ref="D9" si="4">SUM(D10:D11)</f>
        <v>5200000</v>
      </c>
      <c r="E9" s="15">
        <f>SUM(E10:E11)</f>
        <v>644662.72</v>
      </c>
      <c r="F9" s="15">
        <f>SUM(F10:F11)</f>
        <v>644662.72</v>
      </c>
    </row>
    <row r="10" spans="2:6" ht="17.25" customHeight="1" x14ac:dyDescent="0.25">
      <c r="B10" s="16" t="s">
        <v>10</v>
      </c>
      <c r="C10" s="19" t="s">
        <v>11</v>
      </c>
      <c r="D10" s="20">
        <v>4200000</v>
      </c>
      <c r="E10" s="20">
        <v>354062.72</v>
      </c>
      <c r="F10" s="20">
        <f t="shared" ref="F10:F11" si="5">+E10</f>
        <v>354062.72</v>
      </c>
    </row>
    <row r="11" spans="2:6" ht="16.5" customHeight="1" x14ac:dyDescent="0.25">
      <c r="B11" s="16" t="s">
        <v>12</v>
      </c>
      <c r="C11" s="19" t="s">
        <v>13</v>
      </c>
      <c r="D11" s="20">
        <v>1000000</v>
      </c>
      <c r="E11" s="20">
        <v>290600</v>
      </c>
      <c r="F11" s="20">
        <f t="shared" si="5"/>
        <v>290600</v>
      </c>
    </row>
    <row r="12" spans="2:6" ht="18" customHeight="1" x14ac:dyDescent="0.25">
      <c r="B12" s="13">
        <v>2113</v>
      </c>
      <c r="C12" s="71" t="s">
        <v>14</v>
      </c>
      <c r="D12" s="15">
        <f t="shared" ref="D12:F12" si="6">+D13</f>
        <v>100000</v>
      </c>
      <c r="E12" s="15">
        <f t="shared" si="6"/>
        <v>0</v>
      </c>
      <c r="F12" s="15">
        <f t="shared" si="6"/>
        <v>0</v>
      </c>
    </row>
    <row r="13" spans="2:6" ht="23.25" customHeight="1" x14ac:dyDescent="0.25">
      <c r="B13" s="16" t="s">
        <v>15</v>
      </c>
      <c r="C13" s="83" t="s">
        <v>14</v>
      </c>
      <c r="D13" s="18">
        <v>100000</v>
      </c>
      <c r="E13" s="18">
        <v>0</v>
      </c>
      <c r="F13" s="18">
        <f>+E13</f>
        <v>0</v>
      </c>
    </row>
    <row r="14" spans="2:6" x14ac:dyDescent="0.25">
      <c r="B14" s="13">
        <v>2114</v>
      </c>
      <c r="C14" s="21" t="s">
        <v>16</v>
      </c>
      <c r="D14" s="15">
        <v>40000000</v>
      </c>
      <c r="E14" s="15">
        <v>0</v>
      </c>
      <c r="F14" s="15">
        <f>+E14</f>
        <v>0</v>
      </c>
    </row>
    <row r="15" spans="2:6" ht="16.5" customHeight="1" x14ac:dyDescent="0.25">
      <c r="B15" s="13">
        <v>2115</v>
      </c>
      <c r="C15" s="14" t="s">
        <v>17</v>
      </c>
      <c r="D15" s="15">
        <f t="shared" ref="D15:F15" si="7">+D16</f>
        <v>20000000</v>
      </c>
      <c r="E15" s="15">
        <f t="shared" si="7"/>
        <v>2482981.0970512228</v>
      </c>
      <c r="F15" s="15">
        <f t="shared" si="7"/>
        <v>2482981.0970512228</v>
      </c>
    </row>
    <row r="16" spans="2:6" ht="18" customHeight="1" x14ac:dyDescent="0.25">
      <c r="B16" s="16" t="s">
        <v>18</v>
      </c>
      <c r="C16" s="19" t="s">
        <v>208</v>
      </c>
      <c r="D16" s="20">
        <v>20000000</v>
      </c>
      <c r="E16" s="20">
        <v>2482981.0970512228</v>
      </c>
      <c r="F16" s="20">
        <f>+E16</f>
        <v>2482981.0970512228</v>
      </c>
    </row>
    <row r="17" spans="2:6" x14ac:dyDescent="0.25">
      <c r="B17" s="13">
        <v>2116</v>
      </c>
      <c r="C17" s="21" t="s">
        <v>19</v>
      </c>
      <c r="D17" s="15">
        <v>30000000</v>
      </c>
      <c r="E17" s="15">
        <v>625185.25</v>
      </c>
      <c r="F17" s="15">
        <f>+E17</f>
        <v>625185.25</v>
      </c>
    </row>
    <row r="18" spans="2:6" ht="18" customHeight="1" x14ac:dyDescent="0.25">
      <c r="B18" s="10">
        <v>212</v>
      </c>
      <c r="C18" s="107" t="s">
        <v>20</v>
      </c>
      <c r="D18" s="12">
        <f t="shared" ref="D18:F18" si="8">+D19</f>
        <v>44700000</v>
      </c>
      <c r="E18" s="12">
        <f t="shared" si="8"/>
        <v>3668622.1699999939</v>
      </c>
      <c r="F18" s="12">
        <f t="shared" si="8"/>
        <v>3668622.1699999939</v>
      </c>
    </row>
    <row r="19" spans="2:6" ht="17.25" customHeight="1" x14ac:dyDescent="0.25">
      <c r="B19" s="13">
        <v>2122</v>
      </c>
      <c r="C19" s="14" t="s">
        <v>21</v>
      </c>
      <c r="D19" s="15">
        <f t="shared" ref="D19" si="9">SUM(D20:D21)</f>
        <v>44700000</v>
      </c>
      <c r="E19" s="15">
        <f t="shared" ref="E19:F19" si="10">SUM(E20:E21)</f>
        <v>3668622.1699999939</v>
      </c>
      <c r="F19" s="15">
        <f t="shared" si="10"/>
        <v>3668622.1699999939</v>
      </c>
    </row>
    <row r="20" spans="2:6" ht="21" customHeight="1" x14ac:dyDescent="0.25">
      <c r="B20" s="16" t="s">
        <v>22</v>
      </c>
      <c r="C20" s="17" t="s">
        <v>209</v>
      </c>
      <c r="D20" s="20">
        <v>2000000</v>
      </c>
      <c r="E20" s="20">
        <v>0</v>
      </c>
      <c r="F20" s="20">
        <f t="shared" ref="F20:F21" si="11">+E20</f>
        <v>0</v>
      </c>
    </row>
    <row r="21" spans="2:6" ht="13.5" customHeight="1" x14ac:dyDescent="0.25">
      <c r="B21" s="22" t="s">
        <v>23</v>
      </c>
      <c r="C21" s="73" t="s">
        <v>210</v>
      </c>
      <c r="D21" s="20">
        <v>42700000</v>
      </c>
      <c r="E21" s="20">
        <v>3668622.1699999939</v>
      </c>
      <c r="F21" s="20">
        <f t="shared" si="11"/>
        <v>3668622.1699999939</v>
      </c>
    </row>
    <row r="22" spans="2:6" ht="17.25" customHeight="1" x14ac:dyDescent="0.25">
      <c r="B22" s="24">
        <v>213</v>
      </c>
      <c r="C22" s="88" t="s">
        <v>24</v>
      </c>
      <c r="D22" s="12">
        <f t="shared" ref="D22" si="12">+D23+D25</f>
        <v>6800000</v>
      </c>
      <c r="E22" s="12">
        <f>+E23+E25</f>
        <v>877808.75</v>
      </c>
      <c r="F22" s="12">
        <f t="shared" ref="F22" si="13">+F23+F25</f>
        <v>877808.75</v>
      </c>
    </row>
    <row r="23" spans="2:6" x14ac:dyDescent="0.25">
      <c r="B23" s="26">
        <v>2131</v>
      </c>
      <c r="C23" s="105" t="s">
        <v>25</v>
      </c>
      <c r="D23" s="15">
        <f t="shared" ref="D23:F23" si="14">+D24</f>
        <v>3000000</v>
      </c>
      <c r="E23" s="15">
        <f t="shared" si="14"/>
        <v>562250</v>
      </c>
      <c r="F23" s="15">
        <f t="shared" si="14"/>
        <v>562250</v>
      </c>
    </row>
    <row r="24" spans="2:6" x14ac:dyDescent="0.25">
      <c r="B24" s="22" t="s">
        <v>26</v>
      </c>
      <c r="C24" s="73" t="s">
        <v>211</v>
      </c>
      <c r="D24" s="20">
        <v>3000000</v>
      </c>
      <c r="E24" s="20">
        <v>562250</v>
      </c>
      <c r="F24" s="20">
        <f>+E24</f>
        <v>562250</v>
      </c>
    </row>
    <row r="25" spans="2:6" x14ac:dyDescent="0.25">
      <c r="B25" s="26">
        <v>2132</v>
      </c>
      <c r="C25" s="105" t="s">
        <v>27</v>
      </c>
      <c r="D25" s="15">
        <f t="shared" ref="D25:F25" si="15">+D26</f>
        <v>3800000</v>
      </c>
      <c r="E25" s="15">
        <f t="shared" si="15"/>
        <v>315558.75</v>
      </c>
      <c r="F25" s="15">
        <f t="shared" si="15"/>
        <v>315558.75</v>
      </c>
    </row>
    <row r="26" spans="2:6" x14ac:dyDescent="0.25">
      <c r="B26" s="22" t="s">
        <v>28</v>
      </c>
      <c r="C26" s="23" t="s">
        <v>212</v>
      </c>
      <c r="D26" s="20">
        <v>3800000</v>
      </c>
      <c r="E26" s="20">
        <v>315558.75</v>
      </c>
      <c r="F26" s="20">
        <f>+E26</f>
        <v>315558.75</v>
      </c>
    </row>
    <row r="27" spans="2:6" x14ac:dyDescent="0.25">
      <c r="B27" s="24">
        <v>214</v>
      </c>
      <c r="C27" s="25" t="s">
        <v>29</v>
      </c>
      <c r="D27" s="12">
        <f>+D28+D29</f>
        <v>44000000</v>
      </c>
      <c r="E27" s="12">
        <f t="shared" ref="E27:F27" si="16">+E28+E29</f>
        <v>0</v>
      </c>
      <c r="F27" s="12">
        <f t="shared" si="16"/>
        <v>0</v>
      </c>
    </row>
    <row r="28" spans="2:6" ht="11.25" customHeight="1" x14ac:dyDescent="0.25">
      <c r="B28" s="22" t="s">
        <v>30</v>
      </c>
      <c r="C28" s="69" t="s">
        <v>31</v>
      </c>
      <c r="D28" s="20">
        <v>1000000</v>
      </c>
      <c r="E28" s="20">
        <v>0</v>
      </c>
      <c r="F28" s="20">
        <f>+E28</f>
        <v>0</v>
      </c>
    </row>
    <row r="29" spans="2:6" x14ac:dyDescent="0.25">
      <c r="B29" s="26">
        <v>2142</v>
      </c>
      <c r="C29" s="70" t="s">
        <v>32</v>
      </c>
      <c r="D29" s="15">
        <f>SUM(D30:D32)</f>
        <v>43000000</v>
      </c>
      <c r="E29" s="15">
        <f t="shared" ref="E29:F29" si="17">SUM(E30:E32)</f>
        <v>0</v>
      </c>
      <c r="F29" s="15">
        <f t="shared" si="17"/>
        <v>0</v>
      </c>
    </row>
    <row r="30" spans="2:6" x14ac:dyDescent="0.25">
      <c r="B30" s="22" t="s">
        <v>33</v>
      </c>
      <c r="C30" s="69" t="s">
        <v>34</v>
      </c>
      <c r="D30" s="20">
        <v>2000000</v>
      </c>
      <c r="E30" s="20">
        <v>0</v>
      </c>
      <c r="F30" s="20">
        <f t="shared" ref="F30:F32" si="18">+E30</f>
        <v>0</v>
      </c>
    </row>
    <row r="31" spans="2:6" ht="14.25" customHeight="1" x14ac:dyDescent="0.25">
      <c r="B31" s="22" t="s">
        <v>35</v>
      </c>
      <c r="C31" s="69" t="s">
        <v>36</v>
      </c>
      <c r="D31" s="20">
        <v>1000000</v>
      </c>
      <c r="E31" s="20">
        <v>0</v>
      </c>
      <c r="F31" s="20">
        <f t="shared" si="18"/>
        <v>0</v>
      </c>
    </row>
    <row r="32" spans="2:6" ht="16.5" customHeight="1" x14ac:dyDescent="0.25">
      <c r="B32" s="22" t="s">
        <v>192</v>
      </c>
      <c r="C32" s="69" t="s">
        <v>213</v>
      </c>
      <c r="D32" s="20">
        <v>40000000</v>
      </c>
      <c r="E32" s="20">
        <v>0</v>
      </c>
      <c r="F32" s="20">
        <f t="shared" si="18"/>
        <v>0</v>
      </c>
    </row>
    <row r="33" spans="2:6" x14ac:dyDescent="0.25">
      <c r="B33" s="24">
        <v>215</v>
      </c>
      <c r="C33" s="28" t="s">
        <v>37</v>
      </c>
      <c r="D33" s="12">
        <f t="shared" ref="D33" si="19">D36+D35+D34+D37</f>
        <v>56100000</v>
      </c>
      <c r="E33" s="12">
        <f t="shared" ref="E33:F33" si="20">E36+E35+E34+E37</f>
        <v>4853834.1640451001</v>
      </c>
      <c r="F33" s="12">
        <f t="shared" si="20"/>
        <v>4853834.1640451001</v>
      </c>
    </row>
    <row r="34" spans="2:6" x14ac:dyDescent="0.25">
      <c r="B34" s="22" t="s">
        <v>38</v>
      </c>
      <c r="C34" s="23" t="s">
        <v>214</v>
      </c>
      <c r="D34" s="20">
        <v>19000000</v>
      </c>
      <c r="E34" s="20">
        <v>1494247.4899601003</v>
      </c>
      <c r="F34" s="20">
        <f t="shared" ref="F34:F37" si="21">+E34</f>
        <v>1494247.4899601003</v>
      </c>
    </row>
    <row r="35" spans="2:6" ht="14.25" customHeight="1" x14ac:dyDescent="0.25">
      <c r="B35" s="22" t="s">
        <v>39</v>
      </c>
      <c r="C35" s="23" t="s">
        <v>215</v>
      </c>
      <c r="D35" s="20">
        <v>18100000</v>
      </c>
      <c r="E35" s="20">
        <v>1555348.7482580002</v>
      </c>
      <c r="F35" s="20">
        <f t="shared" si="21"/>
        <v>1555348.7482580002</v>
      </c>
    </row>
    <row r="36" spans="2:6" ht="14.25" customHeight="1" x14ac:dyDescent="0.25">
      <c r="B36" s="22" t="s">
        <v>40</v>
      </c>
      <c r="C36" s="23" t="s">
        <v>216</v>
      </c>
      <c r="D36" s="20">
        <v>2000000</v>
      </c>
      <c r="E36" s="20">
        <v>159037.92582699994</v>
      </c>
      <c r="F36" s="20">
        <f t="shared" si="21"/>
        <v>159037.92582699994</v>
      </c>
    </row>
    <row r="37" spans="2:6" ht="15.75" customHeight="1" x14ac:dyDescent="0.25">
      <c r="B37" s="22" t="s">
        <v>190</v>
      </c>
      <c r="C37" s="64" t="s">
        <v>217</v>
      </c>
      <c r="D37" s="20">
        <v>17000000</v>
      </c>
      <c r="E37" s="20">
        <v>1645200</v>
      </c>
      <c r="F37" s="20">
        <f t="shared" si="21"/>
        <v>1645200</v>
      </c>
    </row>
    <row r="38" spans="2:6" ht="15.75" customHeight="1" x14ac:dyDescent="0.25">
      <c r="B38" s="30">
        <v>22</v>
      </c>
      <c r="C38" s="31" t="s">
        <v>41</v>
      </c>
      <c r="D38" s="9">
        <f t="shared" ref="D38" si="22">D39+D48+D51+D54+D57+D63+D66+D71+D82</f>
        <v>137720000</v>
      </c>
      <c r="E38" s="9">
        <f>+E39+E48+E51+E54+E57+E63+E66+E71+E82</f>
        <v>10667192.824420001</v>
      </c>
      <c r="F38" s="9">
        <f>+F39+F48+F51+F54+F57+F63+F66+F71+F82</f>
        <v>10667192.824420001</v>
      </c>
    </row>
    <row r="39" spans="2:6" x14ac:dyDescent="0.25">
      <c r="B39" s="24">
        <v>221</v>
      </c>
      <c r="C39" s="25" t="s">
        <v>42</v>
      </c>
      <c r="D39" s="12">
        <f t="shared" ref="D39" si="23">D40+D41+D42+D43+D44+D45+D46+D47</f>
        <v>13720000</v>
      </c>
      <c r="E39" s="12">
        <f t="shared" ref="E39:F39" si="24">E40+E41+E42+E43+E44+E45+E46+E47</f>
        <v>1237312.7140000002</v>
      </c>
      <c r="F39" s="12">
        <f t="shared" si="24"/>
        <v>1237312.7140000002</v>
      </c>
    </row>
    <row r="40" spans="2:6" x14ac:dyDescent="0.25">
      <c r="B40" s="22" t="s">
        <v>43</v>
      </c>
      <c r="C40" s="23" t="s">
        <v>44</v>
      </c>
      <c r="D40" s="20">
        <v>300000</v>
      </c>
      <c r="E40" s="20">
        <v>0</v>
      </c>
      <c r="F40" s="20">
        <f t="shared" ref="F40:F47" si="25">+E40</f>
        <v>0</v>
      </c>
    </row>
    <row r="41" spans="2:6" x14ac:dyDescent="0.25">
      <c r="B41" s="22" t="s">
        <v>45</v>
      </c>
      <c r="C41" s="64" t="s">
        <v>218</v>
      </c>
      <c r="D41" s="20">
        <v>300000</v>
      </c>
      <c r="E41" s="20">
        <v>47.53</v>
      </c>
      <c r="F41" s="20">
        <f t="shared" si="25"/>
        <v>47.53</v>
      </c>
    </row>
    <row r="42" spans="2:6" x14ac:dyDescent="0.25">
      <c r="B42" s="22" t="s">
        <v>46</v>
      </c>
      <c r="C42" s="73" t="s">
        <v>219</v>
      </c>
      <c r="D42" s="20">
        <v>3500000</v>
      </c>
      <c r="E42" s="20">
        <v>203001.24000000002</v>
      </c>
      <c r="F42" s="20">
        <f t="shared" si="25"/>
        <v>203001.24000000002</v>
      </c>
    </row>
    <row r="43" spans="2:6" x14ac:dyDescent="0.25">
      <c r="B43" s="22" t="s">
        <v>47</v>
      </c>
      <c r="C43" s="73" t="s">
        <v>220</v>
      </c>
      <c r="D43" s="20">
        <v>20000</v>
      </c>
      <c r="E43" s="20">
        <v>0</v>
      </c>
      <c r="F43" s="20">
        <f t="shared" si="25"/>
        <v>0</v>
      </c>
    </row>
    <row r="44" spans="2:6" x14ac:dyDescent="0.25">
      <c r="B44" s="22" t="s">
        <v>48</v>
      </c>
      <c r="C44" s="64" t="s">
        <v>221</v>
      </c>
      <c r="D44" s="20">
        <v>4500000</v>
      </c>
      <c r="E44" s="20">
        <v>571192.29399999999</v>
      </c>
      <c r="F44" s="20">
        <f t="shared" si="25"/>
        <v>571192.29399999999</v>
      </c>
    </row>
    <row r="45" spans="2:6" x14ac:dyDescent="0.25">
      <c r="B45" s="22" t="s">
        <v>49</v>
      </c>
      <c r="C45" s="73" t="s">
        <v>50</v>
      </c>
      <c r="D45" s="20">
        <v>5000000</v>
      </c>
      <c r="E45" s="20">
        <v>463071.65</v>
      </c>
      <c r="F45" s="20">
        <f t="shared" si="25"/>
        <v>463071.65</v>
      </c>
    </row>
    <row r="46" spans="2:6" x14ac:dyDescent="0.25">
      <c r="B46" s="22" t="s">
        <v>51</v>
      </c>
      <c r="C46" s="73" t="s">
        <v>52</v>
      </c>
      <c r="D46" s="20">
        <v>50000</v>
      </c>
      <c r="E46" s="20">
        <v>0</v>
      </c>
      <c r="F46" s="20">
        <f t="shared" si="25"/>
        <v>0</v>
      </c>
    </row>
    <row r="47" spans="2:6" x14ac:dyDescent="0.25">
      <c r="B47" s="22" t="s">
        <v>53</v>
      </c>
      <c r="C47" s="73" t="s">
        <v>222</v>
      </c>
      <c r="D47" s="20">
        <v>50000</v>
      </c>
      <c r="E47" s="20">
        <v>0</v>
      </c>
      <c r="F47" s="20">
        <f t="shared" si="25"/>
        <v>0</v>
      </c>
    </row>
    <row r="48" spans="2:6" x14ac:dyDescent="0.25">
      <c r="B48" s="24">
        <v>222</v>
      </c>
      <c r="C48" s="84" t="s">
        <v>54</v>
      </c>
      <c r="D48" s="12">
        <f t="shared" ref="D48" si="26">+D49+D50</f>
        <v>13000000</v>
      </c>
      <c r="E48" s="12">
        <f t="shared" ref="E48:F48" si="27">+E49+E50</f>
        <v>19635.2</v>
      </c>
      <c r="F48" s="12">
        <f t="shared" si="27"/>
        <v>19635.2</v>
      </c>
    </row>
    <row r="49" spans="2:6" x14ac:dyDescent="0.25">
      <c r="B49" s="22" t="s">
        <v>55</v>
      </c>
      <c r="C49" s="23" t="s">
        <v>223</v>
      </c>
      <c r="D49" s="20">
        <v>12000000</v>
      </c>
      <c r="E49" s="20">
        <v>0</v>
      </c>
      <c r="F49" s="20">
        <f t="shared" ref="F49:F50" si="28">+E49</f>
        <v>0</v>
      </c>
    </row>
    <row r="50" spans="2:6" x14ac:dyDescent="0.25">
      <c r="B50" s="22" t="s">
        <v>56</v>
      </c>
      <c r="C50" s="23" t="s">
        <v>224</v>
      </c>
      <c r="D50" s="20">
        <v>1000000</v>
      </c>
      <c r="E50" s="20">
        <v>19635.2</v>
      </c>
      <c r="F50" s="20">
        <f t="shared" si="28"/>
        <v>19635.2</v>
      </c>
    </row>
    <row r="51" spans="2:6" x14ac:dyDescent="0.25">
      <c r="B51" s="24">
        <v>223</v>
      </c>
      <c r="C51" s="25" t="s">
        <v>57</v>
      </c>
      <c r="D51" s="12">
        <f t="shared" ref="D51" si="29">SUM(D52:D53)</f>
        <v>3000000</v>
      </c>
      <c r="E51" s="12">
        <f t="shared" ref="E51:F51" si="30">SUM(E52:E53)</f>
        <v>369760</v>
      </c>
      <c r="F51" s="12">
        <f t="shared" si="30"/>
        <v>369760</v>
      </c>
    </row>
    <row r="52" spans="2:6" x14ac:dyDescent="0.25">
      <c r="B52" s="22" t="s">
        <v>58</v>
      </c>
      <c r="C52" s="23" t="s">
        <v>225</v>
      </c>
      <c r="D52" s="20">
        <v>1500000</v>
      </c>
      <c r="E52" s="20">
        <v>91600</v>
      </c>
      <c r="F52" s="20">
        <f t="shared" ref="F52:F53" si="31">+E52</f>
        <v>91600</v>
      </c>
    </row>
    <row r="53" spans="2:6" x14ac:dyDescent="0.25">
      <c r="B53" s="22" t="s">
        <v>59</v>
      </c>
      <c r="C53" s="23" t="s">
        <v>226</v>
      </c>
      <c r="D53" s="20">
        <v>1500000</v>
      </c>
      <c r="E53" s="20">
        <v>278160</v>
      </c>
      <c r="F53" s="20">
        <f t="shared" si="31"/>
        <v>278160</v>
      </c>
    </row>
    <row r="54" spans="2:6" x14ac:dyDescent="0.25">
      <c r="B54" s="24">
        <v>224</v>
      </c>
      <c r="C54" s="25" t="s">
        <v>60</v>
      </c>
      <c r="D54" s="12">
        <f t="shared" ref="D54" si="32">+D55+D56</f>
        <v>6300000</v>
      </c>
      <c r="E54" s="12">
        <f t="shared" ref="E54:F54" si="33">+E55+E56</f>
        <v>227125.16</v>
      </c>
      <c r="F54" s="12">
        <f t="shared" si="33"/>
        <v>227125.16</v>
      </c>
    </row>
    <row r="55" spans="2:6" x14ac:dyDescent="0.25">
      <c r="B55" s="22" t="s">
        <v>61</v>
      </c>
      <c r="C55" s="23" t="s">
        <v>227</v>
      </c>
      <c r="D55" s="20">
        <v>6000000</v>
      </c>
      <c r="E55" s="20">
        <v>225665.16</v>
      </c>
      <c r="F55" s="20">
        <f t="shared" ref="F55:F56" si="34">+E55</f>
        <v>225665.16</v>
      </c>
    </row>
    <row r="56" spans="2:6" x14ac:dyDescent="0.25">
      <c r="B56" s="22" t="s">
        <v>62</v>
      </c>
      <c r="C56" s="23" t="s">
        <v>63</v>
      </c>
      <c r="D56" s="20">
        <v>300000</v>
      </c>
      <c r="E56" s="20">
        <v>1460</v>
      </c>
      <c r="F56" s="20">
        <f t="shared" si="34"/>
        <v>1460</v>
      </c>
    </row>
    <row r="57" spans="2:6" ht="15.75" customHeight="1" x14ac:dyDescent="0.25">
      <c r="B57" s="24">
        <v>225</v>
      </c>
      <c r="C57" s="84" t="s">
        <v>64</v>
      </c>
      <c r="D57" s="12">
        <f t="shared" ref="D57" si="35">SUM(D58:D62)</f>
        <v>39300000</v>
      </c>
      <c r="E57" s="12">
        <f t="shared" ref="E57:F57" si="36">SUM(E58:E62)</f>
        <v>29331.727000000003</v>
      </c>
      <c r="F57" s="12">
        <f t="shared" si="36"/>
        <v>29331.727000000003</v>
      </c>
    </row>
    <row r="58" spans="2:6" ht="20.25" customHeight="1" x14ac:dyDescent="0.25">
      <c r="B58" s="22" t="s">
        <v>65</v>
      </c>
      <c r="C58" s="85" t="s">
        <v>228</v>
      </c>
      <c r="D58" s="20">
        <v>3500000</v>
      </c>
      <c r="E58" s="20">
        <v>0</v>
      </c>
      <c r="F58" s="20">
        <f t="shared" ref="F58:F83" si="37">+E58</f>
        <v>0</v>
      </c>
    </row>
    <row r="59" spans="2:6" ht="26.25" customHeight="1" x14ac:dyDescent="0.25">
      <c r="B59" s="22" t="s">
        <v>194</v>
      </c>
      <c r="C59" s="85" t="s">
        <v>229</v>
      </c>
      <c r="D59" s="20">
        <v>500000</v>
      </c>
      <c r="E59" s="20">
        <v>23331.727000000003</v>
      </c>
      <c r="F59" s="20">
        <f t="shared" si="37"/>
        <v>23331.727000000003</v>
      </c>
    </row>
    <row r="60" spans="2:6" ht="19.5" customHeight="1" x14ac:dyDescent="0.25">
      <c r="B60" s="22" t="s">
        <v>195</v>
      </c>
      <c r="C60" s="86" t="s">
        <v>230</v>
      </c>
      <c r="D60" s="20">
        <v>300000</v>
      </c>
      <c r="E60" s="20">
        <v>0</v>
      </c>
      <c r="F60" s="20">
        <f t="shared" si="37"/>
        <v>0</v>
      </c>
    </row>
    <row r="61" spans="2:6" ht="21.75" customHeight="1" x14ac:dyDescent="0.25">
      <c r="B61" s="22" t="s">
        <v>195</v>
      </c>
      <c r="C61" s="86" t="s">
        <v>231</v>
      </c>
      <c r="D61" s="20">
        <v>700000</v>
      </c>
      <c r="E61" s="20">
        <v>0</v>
      </c>
      <c r="F61" s="20">
        <f t="shared" si="37"/>
        <v>0</v>
      </c>
    </row>
    <row r="62" spans="2:6" ht="16.5" customHeight="1" x14ac:dyDescent="0.25">
      <c r="B62" s="22" t="s">
        <v>193</v>
      </c>
      <c r="C62" s="85" t="s">
        <v>184</v>
      </c>
      <c r="D62" s="20">
        <v>34300000</v>
      </c>
      <c r="E62" s="20">
        <v>6000</v>
      </c>
      <c r="F62" s="20">
        <f t="shared" si="37"/>
        <v>6000</v>
      </c>
    </row>
    <row r="63" spans="2:6" x14ac:dyDescent="0.25">
      <c r="B63" s="24">
        <v>226</v>
      </c>
      <c r="C63" s="25" t="s">
        <v>67</v>
      </c>
      <c r="D63" s="12">
        <f t="shared" ref="D63" si="38">+D64+D65</f>
        <v>39700000</v>
      </c>
      <c r="E63" s="12">
        <f t="shared" ref="E63:F63" si="39">+E64+E65</f>
        <v>6583910.7800000003</v>
      </c>
      <c r="F63" s="12">
        <f t="shared" si="39"/>
        <v>6583910.7800000003</v>
      </c>
    </row>
    <row r="64" spans="2:6" x14ac:dyDescent="0.25">
      <c r="B64" s="22" t="s">
        <v>68</v>
      </c>
      <c r="C64" s="23" t="s">
        <v>232</v>
      </c>
      <c r="D64" s="20">
        <v>2000000</v>
      </c>
      <c r="E64" s="20">
        <v>808347.57</v>
      </c>
      <c r="F64" s="20">
        <f t="shared" si="37"/>
        <v>808347.57</v>
      </c>
    </row>
    <row r="65" spans="2:6" x14ac:dyDescent="0.25">
      <c r="B65" s="22" t="s">
        <v>69</v>
      </c>
      <c r="C65" s="23" t="s">
        <v>233</v>
      </c>
      <c r="D65" s="20">
        <v>37700000</v>
      </c>
      <c r="E65" s="20">
        <v>5775563.21</v>
      </c>
      <c r="F65" s="20">
        <f t="shared" si="37"/>
        <v>5775563.21</v>
      </c>
    </row>
    <row r="66" spans="2:6" ht="26.4" x14ac:dyDescent="0.25">
      <c r="B66" s="24">
        <v>227</v>
      </c>
      <c r="C66" s="28" t="s">
        <v>70</v>
      </c>
      <c r="D66" s="12">
        <f t="shared" ref="D66" si="40">SUM(D67:D70)</f>
        <v>8500000</v>
      </c>
      <c r="E66" s="12">
        <f t="shared" ref="E66:F66" si="41">SUM(E67:E70)</f>
        <v>63255.6</v>
      </c>
      <c r="F66" s="12">
        <f t="shared" si="41"/>
        <v>63255.6</v>
      </c>
    </row>
    <row r="67" spans="2:6" ht="26.4" x14ac:dyDescent="0.25">
      <c r="B67" s="22" t="s">
        <v>71</v>
      </c>
      <c r="C67" s="64" t="s">
        <v>234</v>
      </c>
      <c r="D67" s="20">
        <v>5000000</v>
      </c>
      <c r="E67" s="20">
        <v>11170</v>
      </c>
      <c r="F67" s="20">
        <f t="shared" si="37"/>
        <v>11170</v>
      </c>
    </row>
    <row r="68" spans="2:6" ht="26.4" x14ac:dyDescent="0.25">
      <c r="B68" s="22" t="s">
        <v>72</v>
      </c>
      <c r="C68" s="64" t="s">
        <v>235</v>
      </c>
      <c r="D68" s="20">
        <v>1000000</v>
      </c>
      <c r="E68" s="20">
        <v>33630</v>
      </c>
      <c r="F68" s="20">
        <f t="shared" si="37"/>
        <v>33630</v>
      </c>
    </row>
    <row r="69" spans="2:6" ht="26.4" x14ac:dyDescent="0.25">
      <c r="B69" s="22" t="s">
        <v>73</v>
      </c>
      <c r="C69" s="64" t="s">
        <v>297</v>
      </c>
      <c r="D69" s="20">
        <v>2000000</v>
      </c>
      <c r="E69" s="20">
        <v>18455.599999999999</v>
      </c>
      <c r="F69" s="20">
        <f>+E69</f>
        <v>18455.599999999999</v>
      </c>
    </row>
    <row r="70" spans="2:6" x14ac:dyDescent="0.25">
      <c r="B70" s="22" t="s">
        <v>74</v>
      </c>
      <c r="C70" s="64" t="s">
        <v>236</v>
      </c>
      <c r="D70" s="20">
        <v>500000</v>
      </c>
      <c r="E70" s="20">
        <v>0</v>
      </c>
      <c r="F70" s="20">
        <f t="shared" si="37"/>
        <v>0</v>
      </c>
    </row>
    <row r="71" spans="2:6" ht="27" customHeight="1" x14ac:dyDescent="0.25">
      <c r="B71" s="24">
        <v>228</v>
      </c>
      <c r="C71" s="68" t="s">
        <v>75</v>
      </c>
      <c r="D71" s="12">
        <f t="shared" ref="D71" si="42">D72+D73+D74+D75+D80</f>
        <v>12700000</v>
      </c>
      <c r="E71" s="12">
        <f>+E72+E73+E74+E75+E80</f>
        <v>1601088.75342</v>
      </c>
      <c r="F71" s="12">
        <f t="shared" ref="F71" si="43">F72+F73+F74+F75+F80</f>
        <v>1601088.75342</v>
      </c>
    </row>
    <row r="72" spans="2:6" x14ac:dyDescent="0.25">
      <c r="B72" s="22" t="s">
        <v>76</v>
      </c>
      <c r="C72" s="23" t="s">
        <v>237</v>
      </c>
      <c r="D72" s="20">
        <v>2000000</v>
      </c>
      <c r="E72" s="20">
        <v>88584.170000000027</v>
      </c>
      <c r="F72" s="20">
        <f t="shared" si="37"/>
        <v>88584.170000000027</v>
      </c>
    </row>
    <row r="73" spans="2:6" x14ac:dyDescent="0.25">
      <c r="B73" s="22" t="s">
        <v>77</v>
      </c>
      <c r="C73" s="32" t="s">
        <v>238</v>
      </c>
      <c r="D73" s="20">
        <v>200000</v>
      </c>
      <c r="E73" s="20">
        <v>26206.583420000003</v>
      </c>
      <c r="F73" s="20">
        <f t="shared" si="37"/>
        <v>26206.583420000003</v>
      </c>
    </row>
    <row r="74" spans="2:6" x14ac:dyDescent="0.25">
      <c r="B74" s="22" t="s">
        <v>78</v>
      </c>
      <c r="C74" s="32" t="s">
        <v>239</v>
      </c>
      <c r="D74" s="20">
        <v>5000000</v>
      </c>
      <c r="E74" s="20">
        <v>105107</v>
      </c>
      <c r="F74" s="20">
        <f t="shared" si="37"/>
        <v>105107</v>
      </c>
    </row>
    <row r="75" spans="2:6" x14ac:dyDescent="0.25">
      <c r="B75" s="26">
        <v>2287</v>
      </c>
      <c r="C75" s="27" t="s">
        <v>79</v>
      </c>
      <c r="D75" s="15">
        <f t="shared" ref="D75" si="44">SUM(D76:D79)</f>
        <v>5000000</v>
      </c>
      <c r="E75" s="15">
        <f t="shared" ref="E75:F75" si="45">SUM(E76:E79)</f>
        <v>21679</v>
      </c>
      <c r="F75" s="15">
        <f t="shared" si="45"/>
        <v>21679</v>
      </c>
    </row>
    <row r="76" spans="2:6" x14ac:dyDescent="0.25">
      <c r="B76" s="22" t="s">
        <v>80</v>
      </c>
      <c r="C76" s="23" t="s">
        <v>240</v>
      </c>
      <c r="D76" s="20">
        <v>1000000</v>
      </c>
      <c r="E76" s="20">
        <v>11800</v>
      </c>
      <c r="F76" s="20">
        <f t="shared" si="37"/>
        <v>11800</v>
      </c>
    </row>
    <row r="77" spans="2:6" x14ac:dyDescent="0.25">
      <c r="B77" s="22" t="s">
        <v>81</v>
      </c>
      <c r="C77" s="23" t="s">
        <v>241</v>
      </c>
      <c r="D77" s="20">
        <v>1000000</v>
      </c>
      <c r="E77" s="20">
        <v>0</v>
      </c>
      <c r="F77" s="20">
        <f t="shared" si="37"/>
        <v>0</v>
      </c>
    </row>
    <row r="78" spans="2:6" x14ac:dyDescent="0.25">
      <c r="B78" s="22" t="s">
        <v>82</v>
      </c>
      <c r="C78" s="33" t="s">
        <v>242</v>
      </c>
      <c r="D78" s="20">
        <v>1000000</v>
      </c>
      <c r="E78" s="20">
        <v>0</v>
      </c>
      <c r="F78" s="20">
        <f t="shared" si="37"/>
        <v>0</v>
      </c>
    </row>
    <row r="79" spans="2:6" x14ac:dyDescent="0.25">
      <c r="B79" s="22" t="s">
        <v>83</v>
      </c>
      <c r="C79" s="23" t="s">
        <v>243</v>
      </c>
      <c r="D79" s="20">
        <v>2000000</v>
      </c>
      <c r="E79" s="20">
        <v>9879</v>
      </c>
      <c r="F79" s="20">
        <f t="shared" si="37"/>
        <v>9879</v>
      </c>
    </row>
    <row r="80" spans="2:6" x14ac:dyDescent="0.25">
      <c r="B80" s="26">
        <v>2288</v>
      </c>
      <c r="C80" s="27" t="s">
        <v>84</v>
      </c>
      <c r="D80" s="15">
        <f t="shared" ref="D80:F80" si="46">+D81</f>
        <v>500000</v>
      </c>
      <c r="E80" s="15">
        <f t="shared" si="46"/>
        <v>1359512</v>
      </c>
      <c r="F80" s="15">
        <f t="shared" si="46"/>
        <v>1359512</v>
      </c>
    </row>
    <row r="81" spans="2:6" x14ac:dyDescent="0.25">
      <c r="B81" s="22" t="s">
        <v>85</v>
      </c>
      <c r="C81" s="23" t="s">
        <v>86</v>
      </c>
      <c r="D81" s="20">
        <v>500000</v>
      </c>
      <c r="E81" s="20">
        <v>1359512</v>
      </c>
      <c r="F81" s="20">
        <f t="shared" si="37"/>
        <v>1359512</v>
      </c>
    </row>
    <row r="82" spans="2:6" x14ac:dyDescent="0.25">
      <c r="B82" s="24">
        <v>229</v>
      </c>
      <c r="C82" s="25" t="s">
        <v>244</v>
      </c>
      <c r="D82" s="12">
        <f t="shared" ref="D82:F82" si="47">+D83</f>
        <v>1500000</v>
      </c>
      <c r="E82" s="12">
        <f t="shared" si="47"/>
        <v>535772.89</v>
      </c>
      <c r="F82" s="12">
        <f t="shared" si="47"/>
        <v>535772.89</v>
      </c>
    </row>
    <row r="83" spans="2:6" x14ac:dyDescent="0.25">
      <c r="B83" s="22" t="s">
        <v>87</v>
      </c>
      <c r="C83" s="23" t="s">
        <v>245</v>
      </c>
      <c r="D83" s="20">
        <v>1500000</v>
      </c>
      <c r="E83" s="20">
        <v>535772.89</v>
      </c>
      <c r="F83" s="20">
        <f t="shared" si="37"/>
        <v>535772.89</v>
      </c>
    </row>
    <row r="84" spans="2:6" x14ac:dyDescent="0.25">
      <c r="B84" s="30">
        <v>23</v>
      </c>
      <c r="C84" s="31" t="s">
        <v>88</v>
      </c>
      <c r="D84" s="9">
        <f t="shared" ref="D84" si="48">+D85+D91+D96+D102+D104+D109+D125+D132</f>
        <v>60800000</v>
      </c>
      <c r="E84" s="9">
        <f>+E85+E91+E96+E102+E104+E109+E125+E132</f>
        <v>2897049.0586200007</v>
      </c>
      <c r="F84" s="9">
        <f>+F85+F91+F96+F102+F104+F109+F125+F132</f>
        <v>2897049.0586200007</v>
      </c>
    </row>
    <row r="85" spans="2:6" x14ac:dyDescent="0.25">
      <c r="B85" s="24">
        <v>231</v>
      </c>
      <c r="C85" s="28" t="s">
        <v>89</v>
      </c>
      <c r="D85" s="12">
        <f>+D86+D87</f>
        <v>7650000</v>
      </c>
      <c r="E85" s="12">
        <f>+E86+E87</f>
        <v>532291.06460000004</v>
      </c>
      <c r="F85" s="12">
        <f t="shared" ref="F85" si="49">+F86+F87</f>
        <v>532291.06460000004</v>
      </c>
    </row>
    <row r="86" spans="2:6" x14ac:dyDescent="0.25">
      <c r="B86" s="22" t="s">
        <v>90</v>
      </c>
      <c r="C86" s="23" t="s">
        <v>246</v>
      </c>
      <c r="D86" s="20">
        <v>5500000</v>
      </c>
      <c r="E86" s="20">
        <v>524647.06460000004</v>
      </c>
      <c r="F86" s="20">
        <f t="shared" ref="F86" si="50">+E86</f>
        <v>524647.06460000004</v>
      </c>
    </row>
    <row r="87" spans="2:6" x14ac:dyDescent="0.25">
      <c r="B87" s="26">
        <v>2313</v>
      </c>
      <c r="C87" s="27" t="s">
        <v>91</v>
      </c>
      <c r="D87" s="15">
        <f t="shared" ref="D87" si="51">SUM(D88:D90)</f>
        <v>2150000</v>
      </c>
      <c r="E87" s="15">
        <f t="shared" ref="E87:F87" si="52">SUM(E88:E90)</f>
        <v>7644</v>
      </c>
      <c r="F87" s="15">
        <f t="shared" si="52"/>
        <v>7644</v>
      </c>
    </row>
    <row r="88" spans="2:6" x14ac:dyDescent="0.25">
      <c r="B88" s="22" t="s">
        <v>92</v>
      </c>
      <c r="C88" s="23" t="s">
        <v>247</v>
      </c>
      <c r="D88" s="20">
        <v>50000</v>
      </c>
      <c r="E88" s="20">
        <v>0</v>
      </c>
      <c r="F88" s="20">
        <f t="shared" ref="F88:F90" si="53">+E88</f>
        <v>0</v>
      </c>
    </row>
    <row r="89" spans="2:6" x14ac:dyDescent="0.25">
      <c r="B89" s="22" t="s">
        <v>93</v>
      </c>
      <c r="C89" s="23" t="s">
        <v>248</v>
      </c>
      <c r="D89" s="20">
        <v>100000</v>
      </c>
      <c r="E89" s="20">
        <v>7644</v>
      </c>
      <c r="F89" s="20">
        <f t="shared" si="53"/>
        <v>7644</v>
      </c>
    </row>
    <row r="90" spans="2:6" x14ac:dyDescent="0.25">
      <c r="B90" s="22" t="s">
        <v>94</v>
      </c>
      <c r="C90" s="23" t="s">
        <v>249</v>
      </c>
      <c r="D90" s="87">
        <v>2000000</v>
      </c>
      <c r="E90" s="75">
        <v>0</v>
      </c>
      <c r="F90" s="20">
        <f t="shared" si="53"/>
        <v>0</v>
      </c>
    </row>
    <row r="91" spans="2:6" ht="18" customHeight="1" x14ac:dyDescent="0.25">
      <c r="B91" s="24">
        <v>232</v>
      </c>
      <c r="C91" s="88" t="s">
        <v>95</v>
      </c>
      <c r="D91" s="12">
        <f t="shared" ref="D91" si="54">SUM(D92:D95)</f>
        <v>950000</v>
      </c>
      <c r="E91" s="12">
        <f t="shared" ref="E91:F91" si="55">SUM(E92:E95)</f>
        <v>3594.9998000000001</v>
      </c>
      <c r="F91" s="12">
        <f t="shared" si="55"/>
        <v>3594.9998000000001</v>
      </c>
    </row>
    <row r="92" spans="2:6" x14ac:dyDescent="0.25">
      <c r="B92" s="22" t="s">
        <v>96</v>
      </c>
      <c r="C92" s="23" t="s">
        <v>250</v>
      </c>
      <c r="D92" s="20">
        <v>50000</v>
      </c>
      <c r="E92" s="20">
        <v>0</v>
      </c>
      <c r="F92" s="20">
        <f t="shared" ref="F92:F95" si="56">+E92</f>
        <v>0</v>
      </c>
    </row>
    <row r="93" spans="2:6" x14ac:dyDescent="0.25">
      <c r="B93" s="22" t="s">
        <v>97</v>
      </c>
      <c r="C93" s="23" t="s">
        <v>251</v>
      </c>
      <c r="D93" s="20">
        <v>300000</v>
      </c>
      <c r="E93" s="20">
        <v>3594.9998000000001</v>
      </c>
      <c r="F93" s="20">
        <f t="shared" si="56"/>
        <v>3594.9998000000001</v>
      </c>
    </row>
    <row r="94" spans="2:6" x14ac:dyDescent="0.25">
      <c r="B94" s="22" t="s">
        <v>98</v>
      </c>
      <c r="C94" s="23" t="s">
        <v>252</v>
      </c>
      <c r="D94" s="20">
        <v>500000</v>
      </c>
      <c r="E94" s="20">
        <v>0</v>
      </c>
      <c r="F94" s="20">
        <f t="shared" si="56"/>
        <v>0</v>
      </c>
    </row>
    <row r="95" spans="2:6" x14ac:dyDescent="0.25">
      <c r="B95" s="22" t="s">
        <v>99</v>
      </c>
      <c r="C95" s="23" t="s">
        <v>100</v>
      </c>
      <c r="D95" s="20">
        <v>100000</v>
      </c>
      <c r="E95" s="20">
        <v>0</v>
      </c>
      <c r="F95" s="20">
        <f t="shared" si="56"/>
        <v>0</v>
      </c>
    </row>
    <row r="96" spans="2:6" x14ac:dyDescent="0.25">
      <c r="B96" s="24">
        <v>233</v>
      </c>
      <c r="C96" s="68" t="s">
        <v>253</v>
      </c>
      <c r="D96" s="12">
        <f t="shared" ref="D96" si="57">SUM(D97:D101)</f>
        <v>1250000</v>
      </c>
      <c r="E96" s="12">
        <f t="shared" ref="E96:F96" si="58">SUM(E97:E101)</f>
        <v>65527.362399999998</v>
      </c>
      <c r="F96" s="12">
        <f t="shared" si="58"/>
        <v>65527.362399999998</v>
      </c>
    </row>
    <row r="97" spans="2:6" x14ac:dyDescent="0.25">
      <c r="B97" s="22" t="s">
        <v>101</v>
      </c>
      <c r="C97" s="23" t="s">
        <v>254</v>
      </c>
      <c r="D97" s="20">
        <v>500000</v>
      </c>
      <c r="E97" s="20">
        <v>0</v>
      </c>
      <c r="F97" s="20">
        <f t="shared" ref="F97:F101" si="59">+E97</f>
        <v>0</v>
      </c>
    </row>
    <row r="98" spans="2:6" x14ac:dyDescent="0.25">
      <c r="B98" s="22" t="s">
        <v>102</v>
      </c>
      <c r="C98" s="33" t="s">
        <v>255</v>
      </c>
      <c r="D98" s="20">
        <v>300000</v>
      </c>
      <c r="E98" s="20">
        <v>1407.3624</v>
      </c>
      <c r="F98" s="20">
        <f t="shared" si="59"/>
        <v>1407.3624</v>
      </c>
    </row>
    <row r="99" spans="2:6" x14ac:dyDescent="0.25">
      <c r="B99" s="22" t="s">
        <v>103</v>
      </c>
      <c r="C99" s="23" t="s">
        <v>256</v>
      </c>
      <c r="D99" s="20">
        <v>200000</v>
      </c>
      <c r="E99" s="20">
        <v>63720</v>
      </c>
      <c r="F99" s="20">
        <f t="shared" si="59"/>
        <v>63720</v>
      </c>
    </row>
    <row r="100" spans="2:6" x14ac:dyDescent="0.25">
      <c r="B100" s="22" t="s">
        <v>104</v>
      </c>
      <c r="C100" s="23" t="s">
        <v>257</v>
      </c>
      <c r="D100" s="20">
        <v>200000</v>
      </c>
      <c r="E100" s="20">
        <v>400</v>
      </c>
      <c r="F100" s="20">
        <f t="shared" si="59"/>
        <v>400</v>
      </c>
    </row>
    <row r="101" spans="2:6" x14ac:dyDescent="0.25">
      <c r="B101" s="22" t="s">
        <v>105</v>
      </c>
      <c r="C101" s="23" t="s">
        <v>258</v>
      </c>
      <c r="D101" s="20">
        <v>50000</v>
      </c>
      <c r="E101" s="20">
        <v>0</v>
      </c>
      <c r="F101" s="20">
        <f t="shared" si="59"/>
        <v>0</v>
      </c>
    </row>
    <row r="102" spans="2:6" x14ac:dyDescent="0.25">
      <c r="B102" s="24">
        <v>234</v>
      </c>
      <c r="C102" s="88" t="s">
        <v>106</v>
      </c>
      <c r="D102" s="12">
        <f t="shared" ref="D102:F102" si="60">+D103</f>
        <v>100000</v>
      </c>
      <c r="E102" s="12">
        <f t="shared" si="60"/>
        <v>0</v>
      </c>
      <c r="F102" s="12">
        <f t="shared" si="60"/>
        <v>0</v>
      </c>
    </row>
    <row r="103" spans="2:6" x14ac:dyDescent="0.25">
      <c r="B103" s="22" t="s">
        <v>107</v>
      </c>
      <c r="C103" s="23" t="s">
        <v>259</v>
      </c>
      <c r="D103" s="20">
        <v>100000</v>
      </c>
      <c r="E103" s="20">
        <v>0</v>
      </c>
      <c r="F103" s="20">
        <f t="shared" ref="F103" si="61">+E103</f>
        <v>0</v>
      </c>
    </row>
    <row r="104" spans="2:6" x14ac:dyDescent="0.25">
      <c r="B104" s="24">
        <v>235</v>
      </c>
      <c r="C104" s="68" t="s">
        <v>188</v>
      </c>
      <c r="D104" s="12">
        <f t="shared" ref="D104" si="62">+D105+D106+D107+D108</f>
        <v>1600000</v>
      </c>
      <c r="E104" s="12">
        <f t="shared" ref="E104:F104" si="63">+E105+E106+E107+E108</f>
        <v>1883.3162</v>
      </c>
      <c r="F104" s="12">
        <f t="shared" si="63"/>
        <v>1883.3162</v>
      </c>
    </row>
    <row r="105" spans="2:6" x14ac:dyDescent="0.25">
      <c r="B105" s="22" t="s">
        <v>108</v>
      </c>
      <c r="C105" s="23" t="s">
        <v>260</v>
      </c>
      <c r="D105" s="20">
        <v>50000</v>
      </c>
      <c r="E105" s="20">
        <v>0</v>
      </c>
      <c r="F105" s="20">
        <f t="shared" ref="F105:F108" si="64">+E105</f>
        <v>0</v>
      </c>
    </row>
    <row r="106" spans="2:6" x14ac:dyDescent="0.25">
      <c r="B106" s="22" t="s">
        <v>109</v>
      </c>
      <c r="C106" s="23" t="s">
        <v>261</v>
      </c>
      <c r="D106" s="20">
        <v>500000</v>
      </c>
      <c r="E106" s="20">
        <v>0</v>
      </c>
      <c r="F106" s="20">
        <f t="shared" si="64"/>
        <v>0</v>
      </c>
    </row>
    <row r="107" spans="2:6" x14ac:dyDescent="0.25">
      <c r="B107" s="22" t="s">
        <v>110</v>
      </c>
      <c r="C107" s="23" t="s">
        <v>262</v>
      </c>
      <c r="D107" s="20">
        <v>50000</v>
      </c>
      <c r="E107" s="20">
        <v>0</v>
      </c>
      <c r="F107" s="20">
        <f t="shared" si="64"/>
        <v>0</v>
      </c>
    </row>
    <row r="108" spans="2:6" x14ac:dyDescent="0.25">
      <c r="B108" s="22" t="s">
        <v>111</v>
      </c>
      <c r="C108" s="33" t="s">
        <v>186</v>
      </c>
      <c r="D108" s="20">
        <v>1000000</v>
      </c>
      <c r="E108" s="20">
        <v>1883.3162</v>
      </c>
      <c r="F108" s="20">
        <f t="shared" si="64"/>
        <v>1883.3162</v>
      </c>
    </row>
    <row r="109" spans="2:6" ht="26.4" x14ac:dyDescent="0.25">
      <c r="B109" s="24">
        <v>236</v>
      </c>
      <c r="C109" s="28" t="s">
        <v>187</v>
      </c>
      <c r="D109" s="12">
        <f t="shared" ref="D109" si="65">+D110+D114+D118+D120+D123</f>
        <v>23000000</v>
      </c>
      <c r="E109" s="12">
        <f>+E110+E118</f>
        <v>12778.761619999999</v>
      </c>
      <c r="F109" s="12">
        <f t="shared" ref="F109" si="66">+F110+F114+F118+F120+F123</f>
        <v>12778.761619999999</v>
      </c>
    </row>
    <row r="110" spans="2:6" x14ac:dyDescent="0.25">
      <c r="B110" s="26">
        <v>2361</v>
      </c>
      <c r="C110" s="34" t="s">
        <v>112</v>
      </c>
      <c r="D110" s="15">
        <f t="shared" ref="D110" si="67">SUM(D111:D113)</f>
        <v>10500000</v>
      </c>
      <c r="E110" s="15">
        <f t="shared" ref="E110:F110" si="68">SUM(E111:E113)</f>
        <v>2600.0001999999999</v>
      </c>
      <c r="F110" s="15">
        <f t="shared" si="68"/>
        <v>2600.0001999999999</v>
      </c>
    </row>
    <row r="111" spans="2:6" x14ac:dyDescent="0.25">
      <c r="B111" s="22" t="s">
        <v>113</v>
      </c>
      <c r="C111" s="23" t="s">
        <v>263</v>
      </c>
      <c r="D111" s="20">
        <v>4000000</v>
      </c>
      <c r="E111" s="20">
        <v>2600.0001999999999</v>
      </c>
      <c r="F111" s="20">
        <f t="shared" ref="F111:F113" si="69">+E111</f>
        <v>2600.0001999999999</v>
      </c>
    </row>
    <row r="112" spans="2:6" x14ac:dyDescent="0.25">
      <c r="B112" s="22" t="s">
        <v>114</v>
      </c>
      <c r="C112" s="23" t="s">
        <v>264</v>
      </c>
      <c r="D112" s="20">
        <v>4000000</v>
      </c>
      <c r="E112" s="20">
        <v>0</v>
      </c>
      <c r="F112" s="20">
        <f t="shared" si="69"/>
        <v>0</v>
      </c>
    </row>
    <row r="113" spans="2:6" x14ac:dyDescent="0.25">
      <c r="B113" s="22" t="s">
        <v>115</v>
      </c>
      <c r="C113" s="23" t="s">
        <v>265</v>
      </c>
      <c r="D113" s="20">
        <v>2500000</v>
      </c>
      <c r="E113" s="20">
        <v>0</v>
      </c>
      <c r="F113" s="20">
        <f t="shared" si="69"/>
        <v>0</v>
      </c>
    </row>
    <row r="114" spans="2:6" x14ac:dyDescent="0.25">
      <c r="B114" s="26">
        <v>2362</v>
      </c>
      <c r="C114" s="27" t="s">
        <v>116</v>
      </c>
      <c r="D114" s="15">
        <f t="shared" ref="D114" si="70">SUM(D115:D117)</f>
        <v>7000000</v>
      </c>
      <c r="E114" s="15">
        <f t="shared" ref="E114" si="71">SUM(E115:E117)</f>
        <v>0</v>
      </c>
      <c r="F114" s="15">
        <f t="shared" ref="F114:F117" si="72">+E114</f>
        <v>0</v>
      </c>
    </row>
    <row r="115" spans="2:6" x14ac:dyDescent="0.25">
      <c r="B115" s="22" t="s">
        <v>117</v>
      </c>
      <c r="C115" s="23" t="s">
        <v>266</v>
      </c>
      <c r="D115" s="20">
        <v>1000000</v>
      </c>
      <c r="E115" s="20">
        <v>0</v>
      </c>
      <c r="F115" s="20">
        <f t="shared" si="72"/>
        <v>0</v>
      </c>
    </row>
    <row r="116" spans="2:6" x14ac:dyDescent="0.25">
      <c r="B116" s="22" t="s">
        <v>118</v>
      </c>
      <c r="C116" s="23" t="s">
        <v>267</v>
      </c>
      <c r="D116" s="20">
        <v>2000000</v>
      </c>
      <c r="E116" s="20">
        <v>0</v>
      </c>
      <c r="F116" s="20">
        <f t="shared" si="72"/>
        <v>0</v>
      </c>
    </row>
    <row r="117" spans="2:6" x14ac:dyDescent="0.25">
      <c r="B117" s="22" t="s">
        <v>119</v>
      </c>
      <c r="C117" s="23" t="s">
        <v>268</v>
      </c>
      <c r="D117" s="20">
        <v>4000000</v>
      </c>
      <c r="E117" s="20">
        <v>0</v>
      </c>
      <c r="F117" s="20">
        <f t="shared" si="72"/>
        <v>0</v>
      </c>
    </row>
    <row r="118" spans="2:6" x14ac:dyDescent="0.25">
      <c r="B118" s="26">
        <v>2363</v>
      </c>
      <c r="C118" s="27" t="s">
        <v>120</v>
      </c>
      <c r="D118" s="15">
        <f t="shared" ref="D118:F118" si="73">SUM(D119:D119)</f>
        <v>1000000</v>
      </c>
      <c r="E118" s="15">
        <f t="shared" si="73"/>
        <v>10178.761419999999</v>
      </c>
      <c r="F118" s="15">
        <f t="shared" si="73"/>
        <v>10178.761419999999</v>
      </c>
    </row>
    <row r="119" spans="2:6" ht="16.5" customHeight="1" x14ac:dyDescent="0.25">
      <c r="B119" s="22" t="s">
        <v>121</v>
      </c>
      <c r="C119" s="73" t="s">
        <v>269</v>
      </c>
      <c r="D119" s="20">
        <v>1000000</v>
      </c>
      <c r="E119" s="20">
        <v>10178.761419999999</v>
      </c>
      <c r="F119" s="20">
        <f t="shared" ref="F119" si="74">+E119</f>
        <v>10178.761419999999</v>
      </c>
    </row>
    <row r="120" spans="2:6" x14ac:dyDescent="0.25">
      <c r="B120" s="26">
        <v>2364</v>
      </c>
      <c r="C120" s="27" t="s">
        <v>122</v>
      </c>
      <c r="D120" s="15">
        <f t="shared" ref="D120" si="75">+D121+D122</f>
        <v>4000000</v>
      </c>
      <c r="E120" s="15">
        <f t="shared" ref="E120:F120" si="76">+E121+E122</f>
        <v>0</v>
      </c>
      <c r="F120" s="15">
        <f t="shared" si="76"/>
        <v>0</v>
      </c>
    </row>
    <row r="121" spans="2:6" ht="13.5" customHeight="1" x14ac:dyDescent="0.25">
      <c r="B121" s="22" t="s">
        <v>123</v>
      </c>
      <c r="C121" s="23" t="s">
        <v>270</v>
      </c>
      <c r="D121" s="20">
        <v>3500000</v>
      </c>
      <c r="E121" s="20">
        <v>0</v>
      </c>
      <c r="F121" s="20">
        <f t="shared" ref="F121:F122" si="77">+E121</f>
        <v>0</v>
      </c>
    </row>
    <row r="122" spans="2:6" ht="14.25" customHeight="1" x14ac:dyDescent="0.25">
      <c r="B122" s="22" t="s">
        <v>124</v>
      </c>
      <c r="C122" s="23" t="s">
        <v>271</v>
      </c>
      <c r="D122" s="20">
        <v>500000</v>
      </c>
      <c r="E122" s="20">
        <v>0</v>
      </c>
      <c r="F122" s="20">
        <f t="shared" si="77"/>
        <v>0</v>
      </c>
    </row>
    <row r="123" spans="2:6" ht="17.25" customHeight="1" x14ac:dyDescent="0.25">
      <c r="B123" s="26">
        <v>2369</v>
      </c>
      <c r="C123" s="27" t="s">
        <v>125</v>
      </c>
      <c r="D123" s="15">
        <f t="shared" ref="D123:F123" si="78">+D124</f>
        <v>500000</v>
      </c>
      <c r="E123" s="15">
        <f t="shared" si="78"/>
        <v>0</v>
      </c>
      <c r="F123" s="15">
        <f t="shared" si="78"/>
        <v>0</v>
      </c>
    </row>
    <row r="124" spans="2:6" ht="17.25" customHeight="1" x14ac:dyDescent="0.25">
      <c r="B124" s="22" t="s">
        <v>126</v>
      </c>
      <c r="C124" s="23" t="s">
        <v>272</v>
      </c>
      <c r="D124" s="20">
        <v>500000</v>
      </c>
      <c r="E124" s="20">
        <v>0</v>
      </c>
      <c r="F124" s="20">
        <f t="shared" ref="F124" si="79">+E124</f>
        <v>0</v>
      </c>
    </row>
    <row r="125" spans="2:6" ht="26.4" x14ac:dyDescent="0.25">
      <c r="B125" s="24">
        <v>237</v>
      </c>
      <c r="C125" s="28" t="s">
        <v>127</v>
      </c>
      <c r="D125" s="12">
        <f t="shared" ref="D125" si="80">+D126+D130</f>
        <v>20400000</v>
      </c>
      <c r="E125" s="12">
        <f>+E126+E130</f>
        <v>1113198.7638000008</v>
      </c>
      <c r="F125" s="12">
        <f t="shared" ref="F125" si="81">+F126+F130</f>
        <v>1113198.7638000008</v>
      </c>
    </row>
    <row r="126" spans="2:6" x14ac:dyDescent="0.25">
      <c r="B126" s="26">
        <v>2371</v>
      </c>
      <c r="C126" s="27" t="s">
        <v>128</v>
      </c>
      <c r="D126" s="89">
        <f t="shared" ref="D126" si="82">SUM(D127:D129)</f>
        <v>20100000</v>
      </c>
      <c r="E126" s="15">
        <f t="shared" ref="E126:F126" si="83">SUM(E127:E129)</f>
        <v>1085523.7400000007</v>
      </c>
      <c r="F126" s="15">
        <f t="shared" si="83"/>
        <v>1085523.7400000007</v>
      </c>
    </row>
    <row r="127" spans="2:6" x14ac:dyDescent="0.25">
      <c r="B127" s="22" t="s">
        <v>129</v>
      </c>
      <c r="C127" s="23" t="s">
        <v>130</v>
      </c>
      <c r="D127" s="20">
        <v>10000000</v>
      </c>
      <c r="E127" s="20">
        <v>549103.80000000109</v>
      </c>
      <c r="F127" s="20">
        <f t="shared" ref="F127:F129" si="84">+E127</f>
        <v>549103.80000000109</v>
      </c>
    </row>
    <row r="128" spans="2:6" x14ac:dyDescent="0.25">
      <c r="B128" s="22" t="s">
        <v>131</v>
      </c>
      <c r="C128" s="23" t="s">
        <v>132</v>
      </c>
      <c r="D128" s="20">
        <v>10000000</v>
      </c>
      <c r="E128" s="20">
        <v>536006.93999999948</v>
      </c>
      <c r="F128" s="20">
        <f t="shared" si="84"/>
        <v>536006.93999999948</v>
      </c>
    </row>
    <row r="129" spans="2:6" x14ac:dyDescent="0.25">
      <c r="B129" s="22" t="s">
        <v>133</v>
      </c>
      <c r="C129" s="23" t="s">
        <v>134</v>
      </c>
      <c r="D129" s="20">
        <v>100000</v>
      </c>
      <c r="E129" s="20">
        <v>413</v>
      </c>
      <c r="F129" s="20">
        <f t="shared" si="84"/>
        <v>413</v>
      </c>
    </row>
    <row r="130" spans="2:6" x14ac:dyDescent="0.25">
      <c r="B130" s="26">
        <v>2372</v>
      </c>
      <c r="C130" s="27" t="s">
        <v>135</v>
      </c>
      <c r="D130" s="90">
        <f t="shared" ref="D130:F130" si="85">+D131</f>
        <v>300000</v>
      </c>
      <c r="E130" s="15">
        <f t="shared" si="85"/>
        <v>27675.023800000003</v>
      </c>
      <c r="F130" s="15">
        <f t="shared" si="85"/>
        <v>27675.023800000003</v>
      </c>
    </row>
    <row r="131" spans="2:6" x14ac:dyDescent="0.25">
      <c r="B131" s="22" t="s">
        <v>136</v>
      </c>
      <c r="C131" s="64" t="s">
        <v>273</v>
      </c>
      <c r="D131" s="20">
        <v>300000</v>
      </c>
      <c r="E131" s="20">
        <v>27675.023800000003</v>
      </c>
      <c r="F131" s="20">
        <f t="shared" ref="F131" si="86">+E131</f>
        <v>27675.023800000003</v>
      </c>
    </row>
    <row r="132" spans="2:6" x14ac:dyDescent="0.25">
      <c r="B132" s="24">
        <v>239</v>
      </c>
      <c r="C132" s="68" t="s">
        <v>274</v>
      </c>
      <c r="D132" s="12">
        <f t="shared" ref="D132" si="87">SUM(D133:D138)</f>
        <v>5850000</v>
      </c>
      <c r="E132" s="12">
        <f t="shared" ref="E132:F132" si="88">SUM(E133:E138)</f>
        <v>1167774.7901999999</v>
      </c>
      <c r="F132" s="12">
        <f t="shared" si="88"/>
        <v>1167774.7901999999</v>
      </c>
    </row>
    <row r="133" spans="2:6" ht="21" customHeight="1" x14ac:dyDescent="0.25">
      <c r="B133" s="22" t="s">
        <v>137</v>
      </c>
      <c r="C133" s="64" t="s">
        <v>275</v>
      </c>
      <c r="D133" s="20">
        <v>500000</v>
      </c>
      <c r="E133" s="20">
        <v>8957.7254000000012</v>
      </c>
      <c r="F133" s="20">
        <f t="shared" ref="F133:F138" si="89">+E133</f>
        <v>8957.7254000000012</v>
      </c>
    </row>
    <row r="134" spans="2:6" ht="23.25" customHeight="1" x14ac:dyDescent="0.25">
      <c r="B134" s="22" t="s">
        <v>138</v>
      </c>
      <c r="C134" s="64" t="s">
        <v>276</v>
      </c>
      <c r="D134" s="20">
        <v>2000000</v>
      </c>
      <c r="E134" s="20">
        <v>1158817.0647999998</v>
      </c>
      <c r="F134" s="20">
        <f t="shared" si="89"/>
        <v>1158817.0647999998</v>
      </c>
    </row>
    <row r="135" spans="2:6" x14ac:dyDescent="0.25">
      <c r="B135" s="22" t="s">
        <v>139</v>
      </c>
      <c r="C135" s="73" t="s">
        <v>277</v>
      </c>
      <c r="D135" s="20">
        <v>200000</v>
      </c>
      <c r="E135" s="20">
        <v>0</v>
      </c>
      <c r="F135" s="20">
        <f t="shared" si="89"/>
        <v>0</v>
      </c>
    </row>
    <row r="136" spans="2:6" ht="27.75" customHeight="1" x14ac:dyDescent="0.25">
      <c r="B136" s="22" t="s">
        <v>140</v>
      </c>
      <c r="C136" s="64" t="s">
        <v>278</v>
      </c>
      <c r="D136" s="20">
        <v>100000</v>
      </c>
      <c r="E136" s="20">
        <v>0</v>
      </c>
      <c r="F136" s="20">
        <f t="shared" si="89"/>
        <v>0</v>
      </c>
    </row>
    <row r="137" spans="2:6" ht="16.5" customHeight="1" x14ac:dyDescent="0.25">
      <c r="B137" s="22" t="s">
        <v>141</v>
      </c>
      <c r="C137" s="64" t="s">
        <v>279</v>
      </c>
      <c r="D137" s="20">
        <v>50000</v>
      </c>
      <c r="E137" s="20">
        <v>0</v>
      </c>
      <c r="F137" s="20">
        <f t="shared" si="89"/>
        <v>0</v>
      </c>
    </row>
    <row r="138" spans="2:6" ht="16.5" customHeight="1" x14ac:dyDescent="0.25">
      <c r="B138" s="22" t="s">
        <v>142</v>
      </c>
      <c r="C138" s="64" t="s">
        <v>280</v>
      </c>
      <c r="D138" s="20">
        <v>3000000</v>
      </c>
      <c r="E138" s="20">
        <v>0</v>
      </c>
      <c r="F138" s="20">
        <f t="shared" si="89"/>
        <v>0</v>
      </c>
    </row>
    <row r="139" spans="2:6" x14ac:dyDescent="0.25">
      <c r="B139" s="30">
        <v>24</v>
      </c>
      <c r="C139" s="35" t="s">
        <v>143</v>
      </c>
      <c r="D139" s="9">
        <f t="shared" ref="D139" si="90">+D140+D142</f>
        <v>2300000</v>
      </c>
      <c r="E139" s="9">
        <f t="shared" ref="E139:F139" si="91">+E140+E142</f>
        <v>0</v>
      </c>
      <c r="F139" s="9">
        <f t="shared" si="91"/>
        <v>0</v>
      </c>
    </row>
    <row r="140" spans="2:6" ht="26.4" x14ac:dyDescent="0.25">
      <c r="B140" s="24">
        <v>241</v>
      </c>
      <c r="C140" s="68" t="s">
        <v>144</v>
      </c>
      <c r="D140" s="29">
        <f t="shared" ref="D140:F140" si="92">+D141</f>
        <v>1000000</v>
      </c>
      <c r="E140" s="29">
        <f t="shared" si="92"/>
        <v>0</v>
      </c>
      <c r="F140" s="29">
        <f t="shared" si="92"/>
        <v>0</v>
      </c>
    </row>
    <row r="141" spans="2:6" ht="18" customHeight="1" x14ac:dyDescent="0.25">
      <c r="B141" s="22" t="s">
        <v>145</v>
      </c>
      <c r="C141" s="32" t="s">
        <v>281</v>
      </c>
      <c r="D141" s="20">
        <v>1000000</v>
      </c>
      <c r="E141" s="20">
        <v>0</v>
      </c>
      <c r="F141" s="20">
        <f t="shared" ref="F141" si="93">+E141</f>
        <v>0</v>
      </c>
    </row>
    <row r="142" spans="2:6" ht="26.4" x14ac:dyDescent="0.25">
      <c r="B142" s="24">
        <v>247</v>
      </c>
      <c r="C142" s="28" t="s">
        <v>146</v>
      </c>
      <c r="D142" s="12">
        <f t="shared" ref="D142:F142" si="94">+D143</f>
        <v>1300000</v>
      </c>
      <c r="E142" s="12">
        <f t="shared" si="94"/>
        <v>0</v>
      </c>
      <c r="F142" s="12">
        <f t="shared" si="94"/>
        <v>0</v>
      </c>
    </row>
    <row r="143" spans="2:6" ht="17.25" customHeight="1" x14ac:dyDescent="0.25">
      <c r="B143" s="22" t="s">
        <v>147</v>
      </c>
      <c r="C143" s="64" t="s">
        <v>282</v>
      </c>
      <c r="D143" s="20">
        <v>1300000</v>
      </c>
      <c r="E143" s="20">
        <v>0</v>
      </c>
      <c r="F143" s="20">
        <f>+E143</f>
        <v>0</v>
      </c>
    </row>
    <row r="144" spans="2:6" ht="27" customHeight="1" x14ac:dyDescent="0.25">
      <c r="B144" s="30">
        <v>26</v>
      </c>
      <c r="C144" s="91" t="s">
        <v>148</v>
      </c>
      <c r="D144" s="9">
        <f t="shared" ref="D144" si="95">+D145+D150+D153+D156+D159</f>
        <v>50761669</v>
      </c>
      <c r="E144" s="9">
        <f t="shared" ref="E144:F144" si="96">+E145+E150+E153+E156+E159</f>
        <v>406394.82019999996</v>
      </c>
      <c r="F144" s="9">
        <f t="shared" si="96"/>
        <v>406394.82019999996</v>
      </c>
    </row>
    <row r="145" spans="2:6" ht="15" customHeight="1" x14ac:dyDescent="0.25">
      <c r="B145" s="24">
        <v>261</v>
      </c>
      <c r="C145" s="68" t="s">
        <v>149</v>
      </c>
      <c r="D145" s="12">
        <f t="shared" ref="D145" si="97">+D146+D147+D148+D149</f>
        <v>9881669</v>
      </c>
      <c r="E145" s="12">
        <f t="shared" ref="E145:F145" si="98">+E146+E147+E148+E149</f>
        <v>406394.82019999996</v>
      </c>
      <c r="F145" s="12">
        <f t="shared" si="98"/>
        <v>406394.82019999996</v>
      </c>
    </row>
    <row r="146" spans="2:6" x14ac:dyDescent="0.25">
      <c r="B146" s="22" t="s">
        <v>150</v>
      </c>
      <c r="C146" s="64" t="s">
        <v>283</v>
      </c>
      <c r="D146" s="20">
        <v>1000000</v>
      </c>
      <c r="E146" s="20">
        <v>64664</v>
      </c>
      <c r="F146" s="20">
        <f t="shared" ref="F146:F149" si="99">+E146</f>
        <v>64664</v>
      </c>
    </row>
    <row r="147" spans="2:6" ht="24" customHeight="1" x14ac:dyDescent="0.25">
      <c r="B147" s="22" t="s">
        <v>151</v>
      </c>
      <c r="C147" s="64" t="s">
        <v>284</v>
      </c>
      <c r="D147" s="20">
        <v>7881669</v>
      </c>
      <c r="E147" s="20">
        <v>341730.82019999996</v>
      </c>
      <c r="F147" s="20">
        <f t="shared" si="99"/>
        <v>341730.82019999996</v>
      </c>
    </row>
    <row r="148" spans="2:6" ht="18" customHeight="1" x14ac:dyDescent="0.25">
      <c r="B148" s="22" t="s">
        <v>152</v>
      </c>
      <c r="C148" s="64" t="s">
        <v>153</v>
      </c>
      <c r="D148" s="20">
        <v>500000</v>
      </c>
      <c r="E148" s="20">
        <v>0</v>
      </c>
      <c r="F148" s="20">
        <f t="shared" si="99"/>
        <v>0</v>
      </c>
    </row>
    <row r="149" spans="2:6" ht="27" customHeight="1" x14ac:dyDescent="0.25">
      <c r="B149" s="22" t="s">
        <v>154</v>
      </c>
      <c r="C149" s="64" t="s">
        <v>285</v>
      </c>
      <c r="D149" s="20">
        <v>500000</v>
      </c>
      <c r="E149" s="20">
        <v>0</v>
      </c>
      <c r="F149" s="20">
        <f t="shared" si="99"/>
        <v>0</v>
      </c>
    </row>
    <row r="150" spans="2:6" ht="26.4" x14ac:dyDescent="0.25">
      <c r="B150" s="24">
        <v>262</v>
      </c>
      <c r="C150" s="68" t="s">
        <v>189</v>
      </c>
      <c r="D150" s="12">
        <f t="shared" ref="D150" si="100">+D151+D152</f>
        <v>100000</v>
      </c>
      <c r="E150" s="12">
        <f t="shared" ref="E150:F150" si="101">+E151+E152</f>
        <v>0</v>
      </c>
      <c r="F150" s="12">
        <f t="shared" si="101"/>
        <v>0</v>
      </c>
    </row>
    <row r="151" spans="2:6" ht="18" customHeight="1" x14ac:dyDescent="0.25">
      <c r="B151" s="22" t="s">
        <v>155</v>
      </c>
      <c r="C151" s="64" t="s">
        <v>286</v>
      </c>
      <c r="D151" s="20">
        <v>50000</v>
      </c>
      <c r="E151" s="20">
        <v>0</v>
      </c>
      <c r="F151" s="20">
        <f t="shared" ref="F151:F152" si="102">+E151</f>
        <v>0</v>
      </c>
    </row>
    <row r="152" spans="2:6" ht="19.5" customHeight="1" x14ac:dyDescent="0.25">
      <c r="B152" s="22" t="s">
        <v>156</v>
      </c>
      <c r="C152" s="64" t="s">
        <v>287</v>
      </c>
      <c r="D152" s="20">
        <v>50000</v>
      </c>
      <c r="E152" s="20">
        <v>0</v>
      </c>
      <c r="F152" s="20">
        <f t="shared" si="102"/>
        <v>0</v>
      </c>
    </row>
    <row r="153" spans="2:6" ht="26.4" x14ac:dyDescent="0.25">
      <c r="B153" s="92">
        <v>264</v>
      </c>
      <c r="C153" s="28" t="s">
        <v>157</v>
      </c>
      <c r="D153" s="93">
        <f t="shared" ref="D153" si="103">+D154+D155</f>
        <v>10500000</v>
      </c>
      <c r="E153" s="12">
        <f t="shared" ref="E153:F153" si="104">+E154+E155</f>
        <v>0</v>
      </c>
      <c r="F153" s="12">
        <f t="shared" si="104"/>
        <v>0</v>
      </c>
    </row>
    <row r="154" spans="2:6" ht="18.75" customHeight="1" x14ac:dyDescent="0.25">
      <c r="B154" s="22" t="s">
        <v>158</v>
      </c>
      <c r="C154" s="32" t="s">
        <v>288</v>
      </c>
      <c r="D154" s="20">
        <v>10000000</v>
      </c>
      <c r="E154" s="20">
        <v>0</v>
      </c>
      <c r="F154" s="20">
        <f t="shared" ref="F154:F155" si="105">+E154</f>
        <v>0</v>
      </c>
    </row>
    <row r="155" spans="2:6" ht="16.5" customHeight="1" x14ac:dyDescent="0.25">
      <c r="B155" s="22" t="s">
        <v>159</v>
      </c>
      <c r="C155" s="32" t="s">
        <v>289</v>
      </c>
      <c r="D155" s="20">
        <v>500000</v>
      </c>
      <c r="E155" s="20">
        <v>0</v>
      </c>
      <c r="F155" s="20">
        <f t="shared" si="105"/>
        <v>0</v>
      </c>
    </row>
    <row r="156" spans="2:6" x14ac:dyDescent="0.25">
      <c r="B156" s="24">
        <v>265</v>
      </c>
      <c r="C156" s="68" t="s">
        <v>160</v>
      </c>
      <c r="D156" s="12">
        <f t="shared" ref="D156" si="106">+D157+D158</f>
        <v>3500000</v>
      </c>
      <c r="E156" s="12">
        <f t="shared" ref="E156:F156" si="107">+E157+E158</f>
        <v>0</v>
      </c>
      <c r="F156" s="12">
        <f t="shared" si="107"/>
        <v>0</v>
      </c>
    </row>
    <row r="157" spans="2:6" x14ac:dyDescent="0.25">
      <c r="B157" s="22" t="s">
        <v>161</v>
      </c>
      <c r="C157" s="64" t="s">
        <v>290</v>
      </c>
      <c r="D157" s="20">
        <v>3000000</v>
      </c>
      <c r="E157" s="20">
        <v>0</v>
      </c>
      <c r="F157" s="20">
        <f t="shared" ref="F157:F158" si="108">+E157</f>
        <v>0</v>
      </c>
    </row>
    <row r="158" spans="2:6" ht="26.4" x14ac:dyDescent="0.25">
      <c r="B158" s="22" t="s">
        <v>162</v>
      </c>
      <c r="C158" s="64" t="s">
        <v>291</v>
      </c>
      <c r="D158" s="20">
        <v>500000</v>
      </c>
      <c r="E158" s="20">
        <v>0</v>
      </c>
      <c r="F158" s="20">
        <f t="shared" si="108"/>
        <v>0</v>
      </c>
    </row>
    <row r="159" spans="2:6" x14ac:dyDescent="0.25">
      <c r="B159" s="24">
        <v>268</v>
      </c>
      <c r="C159" s="68" t="s">
        <v>163</v>
      </c>
      <c r="D159" s="12">
        <f t="shared" ref="D159:F159" si="109">+D160</f>
        <v>26780000</v>
      </c>
      <c r="E159" s="12">
        <f t="shared" si="109"/>
        <v>0</v>
      </c>
      <c r="F159" s="12">
        <f t="shared" si="109"/>
        <v>0</v>
      </c>
    </row>
    <row r="160" spans="2:6" ht="18" customHeight="1" x14ac:dyDescent="0.25">
      <c r="B160" s="22" t="s">
        <v>164</v>
      </c>
      <c r="C160" s="32" t="s">
        <v>292</v>
      </c>
      <c r="D160" s="20">
        <v>26780000</v>
      </c>
      <c r="E160" s="20">
        <v>0</v>
      </c>
      <c r="F160" s="20">
        <f t="shared" ref="F160" si="110">+E160</f>
        <v>0</v>
      </c>
    </row>
    <row r="161" spans="2:7" x14ac:dyDescent="0.25">
      <c r="B161" s="36"/>
      <c r="C161" s="37"/>
      <c r="D161" s="38"/>
      <c r="E161" s="38"/>
      <c r="F161" s="38"/>
    </row>
    <row r="162" spans="2:7" x14ac:dyDescent="0.25">
      <c r="B162" s="94"/>
      <c r="C162" s="40" t="s">
        <v>165</v>
      </c>
      <c r="D162" s="95">
        <f>+D5+D38+D84+D139+D144</f>
        <v>799481669</v>
      </c>
      <c r="E162" s="38">
        <f>+E5+E38+E82+E84+E139+E144</f>
        <v>51288050.322336331</v>
      </c>
      <c r="F162" s="38">
        <f>+F5+F38+F82+F84+F139+F144</f>
        <v>51288050.322336331</v>
      </c>
    </row>
    <row r="163" spans="2:7" x14ac:dyDescent="0.25">
      <c r="B163" s="41"/>
      <c r="C163" s="42"/>
      <c r="D163" s="6"/>
      <c r="E163" s="6"/>
      <c r="F163" s="6"/>
    </row>
    <row r="164" spans="2:7" ht="39.6" x14ac:dyDescent="0.25">
      <c r="B164" s="80" t="s">
        <v>166</v>
      </c>
      <c r="C164" s="43" t="s">
        <v>167</v>
      </c>
      <c r="D164" s="82">
        <f t="shared" ref="D164:F165" si="111">+D165</f>
        <v>20450000</v>
      </c>
      <c r="E164" s="6">
        <f t="shared" si="111"/>
        <v>1297691.4188017498</v>
      </c>
      <c r="F164" s="6">
        <f t="shared" si="111"/>
        <v>1297691.4188017498</v>
      </c>
    </row>
    <row r="165" spans="2:7" ht="26.4" x14ac:dyDescent="0.25">
      <c r="B165" s="96" t="s">
        <v>168</v>
      </c>
      <c r="C165" s="45" t="s">
        <v>169</v>
      </c>
      <c r="D165" s="12">
        <f>+D166+D175</f>
        <v>20450000</v>
      </c>
      <c r="E165" s="12">
        <f t="shared" si="111"/>
        <v>1297691.4188017498</v>
      </c>
      <c r="F165" s="12">
        <f t="shared" si="111"/>
        <v>1297691.4188017498</v>
      </c>
    </row>
    <row r="166" spans="2:7" ht="21" customHeight="1" x14ac:dyDescent="0.25">
      <c r="B166" s="7">
        <v>21</v>
      </c>
      <c r="C166" s="46" t="s">
        <v>5</v>
      </c>
      <c r="D166" s="9">
        <f>+D167+D171</f>
        <v>19450000</v>
      </c>
      <c r="E166" s="9">
        <f>+E167+E171</f>
        <v>1297691.4188017498</v>
      </c>
      <c r="F166" s="9">
        <f>+F167+F171</f>
        <v>1297691.4188017498</v>
      </c>
      <c r="G166" s="103"/>
    </row>
    <row r="167" spans="2:7" x14ac:dyDescent="0.25">
      <c r="B167" s="10" t="s">
        <v>170</v>
      </c>
      <c r="C167" s="47" t="s">
        <v>6</v>
      </c>
      <c r="D167" s="12">
        <f t="shared" ref="D167:F167" si="112">+D168</f>
        <v>16800000</v>
      </c>
      <c r="E167" s="12">
        <f t="shared" si="112"/>
        <v>1132917.5824999998</v>
      </c>
      <c r="F167" s="12">
        <f t="shared" si="112"/>
        <v>1132917.5824999998</v>
      </c>
      <c r="G167" s="103"/>
    </row>
    <row r="168" spans="2:7" x14ac:dyDescent="0.25">
      <c r="B168" s="13" t="s">
        <v>171</v>
      </c>
      <c r="C168" s="21" t="s">
        <v>7</v>
      </c>
      <c r="D168" s="15">
        <f t="shared" ref="D168" si="113">+D169+D170</f>
        <v>16800000</v>
      </c>
      <c r="E168" s="15">
        <f t="shared" ref="E168:F168" si="114">+E169+E170</f>
        <v>1132917.5824999998</v>
      </c>
      <c r="F168" s="15">
        <f t="shared" si="114"/>
        <v>1132917.5824999998</v>
      </c>
      <c r="G168" s="103"/>
    </row>
    <row r="169" spans="2:7" x14ac:dyDescent="0.25">
      <c r="B169" s="16" t="s">
        <v>8</v>
      </c>
      <c r="C169" s="19" t="s">
        <v>207</v>
      </c>
      <c r="D169" s="20">
        <v>15500000</v>
      </c>
      <c r="E169" s="20">
        <v>1132917.5824999998</v>
      </c>
      <c r="F169" s="20">
        <f t="shared" ref="F169:F170" si="115">+E169</f>
        <v>1132917.5824999998</v>
      </c>
      <c r="G169" s="104"/>
    </row>
    <row r="170" spans="2:7" x14ac:dyDescent="0.25">
      <c r="B170" s="16" t="s">
        <v>172</v>
      </c>
      <c r="C170" s="19" t="s">
        <v>293</v>
      </c>
      <c r="D170" s="20">
        <v>1300000</v>
      </c>
      <c r="E170" s="20">
        <v>0</v>
      </c>
      <c r="F170" s="20">
        <f t="shared" si="115"/>
        <v>0</v>
      </c>
      <c r="G170" s="103"/>
    </row>
    <row r="171" spans="2:7" x14ac:dyDescent="0.25">
      <c r="B171" s="24">
        <v>215</v>
      </c>
      <c r="C171" s="28" t="s">
        <v>37</v>
      </c>
      <c r="D171" s="12">
        <f t="shared" ref="D171" si="116">SUM(D172:D174)</f>
        <v>2650000</v>
      </c>
      <c r="E171" s="12">
        <f t="shared" ref="E171:F171" si="117">SUM(E172:E174)</f>
        <v>164773.83630175001</v>
      </c>
      <c r="F171" s="12">
        <f t="shared" si="117"/>
        <v>164773.83630175001</v>
      </c>
      <c r="G171" s="103"/>
    </row>
    <row r="172" spans="2:7" x14ac:dyDescent="0.25">
      <c r="B172" s="22" t="s">
        <v>38</v>
      </c>
      <c r="C172" s="23" t="s">
        <v>214</v>
      </c>
      <c r="D172" s="20">
        <v>1300000</v>
      </c>
      <c r="E172" s="20">
        <v>77896.737944250024</v>
      </c>
      <c r="F172" s="20">
        <f t="shared" ref="F172:F174" si="118">+E172</f>
        <v>77896.737944250024</v>
      </c>
      <c r="G172" s="104"/>
    </row>
    <row r="173" spans="2:7" x14ac:dyDescent="0.25">
      <c r="B173" s="22" t="s">
        <v>39</v>
      </c>
      <c r="C173" s="23" t="s">
        <v>215</v>
      </c>
      <c r="D173" s="20">
        <v>1200000</v>
      </c>
      <c r="E173" s="20">
        <v>80437.148357499973</v>
      </c>
      <c r="F173" s="20">
        <f t="shared" si="118"/>
        <v>80437.148357499973</v>
      </c>
      <c r="G173" s="103"/>
    </row>
    <row r="174" spans="2:7" x14ac:dyDescent="0.25">
      <c r="B174" s="22" t="s">
        <v>40</v>
      </c>
      <c r="C174" s="23" t="s">
        <v>216</v>
      </c>
      <c r="D174" s="20">
        <v>150000</v>
      </c>
      <c r="E174" s="20">
        <v>6439.9500000000007</v>
      </c>
      <c r="F174" s="20">
        <f t="shared" si="118"/>
        <v>6439.9500000000007</v>
      </c>
      <c r="G174" s="103"/>
    </row>
    <row r="175" spans="2:7" x14ac:dyDescent="0.25">
      <c r="B175" s="30">
        <v>22</v>
      </c>
      <c r="C175" s="31" t="s">
        <v>41</v>
      </c>
      <c r="D175" s="9">
        <f>+D176</f>
        <v>1000000</v>
      </c>
      <c r="E175" s="9">
        <f>+E176</f>
        <v>0</v>
      </c>
      <c r="F175" s="9">
        <f>+F176</f>
        <v>0</v>
      </c>
      <c r="G175" s="103"/>
    </row>
    <row r="176" spans="2:7" x14ac:dyDescent="0.25">
      <c r="B176" s="24">
        <v>225</v>
      </c>
      <c r="C176" s="84" t="s">
        <v>64</v>
      </c>
      <c r="D176" s="12">
        <f t="shared" ref="D176" si="119">SUM(D177:D177)</f>
        <v>1000000</v>
      </c>
      <c r="E176" s="101">
        <f>+E177</f>
        <v>0</v>
      </c>
      <c r="F176" s="101">
        <f>+F177</f>
        <v>0</v>
      </c>
      <c r="G176" s="103"/>
    </row>
    <row r="177" spans="2:7" x14ac:dyDescent="0.25">
      <c r="B177" s="22" t="s">
        <v>66</v>
      </c>
      <c r="C177" s="85" t="s">
        <v>184</v>
      </c>
      <c r="D177" s="20">
        <v>1000000</v>
      </c>
      <c r="E177" s="20">
        <v>0</v>
      </c>
      <c r="F177" s="20">
        <f t="shared" ref="F177" si="120">+E177</f>
        <v>0</v>
      </c>
      <c r="G177" s="103"/>
    </row>
    <row r="178" spans="2:7" ht="15" customHeight="1" x14ac:dyDescent="0.25">
      <c r="B178" s="48"/>
      <c r="C178" s="49"/>
      <c r="D178" s="38"/>
      <c r="E178" s="38"/>
      <c r="F178" s="38"/>
      <c r="G178" s="103"/>
    </row>
    <row r="179" spans="2:7" ht="26.4" x14ac:dyDescent="0.25">
      <c r="B179" s="94"/>
      <c r="C179" s="50" t="s">
        <v>174</v>
      </c>
      <c r="D179" s="95">
        <f>+D164</f>
        <v>20450000</v>
      </c>
      <c r="E179" s="38">
        <f>+E164</f>
        <v>1297691.4188017498</v>
      </c>
      <c r="F179" s="38">
        <f>+F164</f>
        <v>1297691.4188017498</v>
      </c>
    </row>
    <row r="180" spans="2:7" x14ac:dyDescent="0.25">
      <c r="B180" s="41"/>
      <c r="C180" s="42"/>
      <c r="D180" s="6"/>
      <c r="E180" s="6"/>
      <c r="F180" s="6"/>
    </row>
    <row r="181" spans="2:7" ht="26.4" x14ac:dyDescent="0.25">
      <c r="B181" s="80" t="s">
        <v>175</v>
      </c>
      <c r="C181" s="43" t="s">
        <v>176</v>
      </c>
      <c r="D181" s="82">
        <f t="shared" ref="D181:F182" si="121">+D182</f>
        <v>120850000</v>
      </c>
      <c r="E181" s="6">
        <f t="shared" si="121"/>
        <v>8430303.2076442521</v>
      </c>
      <c r="F181" s="6">
        <f t="shared" si="121"/>
        <v>8430303.2076442521</v>
      </c>
    </row>
    <row r="182" spans="2:7" ht="28.5" customHeight="1" x14ac:dyDescent="0.25">
      <c r="B182" s="44" t="s">
        <v>168</v>
      </c>
      <c r="C182" s="74" t="s">
        <v>177</v>
      </c>
      <c r="D182" s="12">
        <f t="shared" si="121"/>
        <v>120850000</v>
      </c>
      <c r="E182" s="12">
        <f>+E183+E192</f>
        <v>8430303.2076442521</v>
      </c>
      <c r="F182" s="12">
        <f>+F183+F192</f>
        <v>8430303.2076442521</v>
      </c>
    </row>
    <row r="183" spans="2:7" x14ac:dyDescent="0.25">
      <c r="B183" s="7">
        <v>2.1</v>
      </c>
      <c r="C183" s="46" t="s">
        <v>5</v>
      </c>
      <c r="D183" s="9">
        <f>+D184+D188+D192</f>
        <v>120850000</v>
      </c>
      <c r="E183" s="9">
        <f>+E184+E188</f>
        <v>8425394.4076442514</v>
      </c>
      <c r="F183" s="9">
        <f t="shared" ref="F183" si="122">+F184+F188</f>
        <v>8425394.4076442514</v>
      </c>
    </row>
    <row r="184" spans="2:7" x14ac:dyDescent="0.25">
      <c r="B184" s="10" t="s">
        <v>170</v>
      </c>
      <c r="C184" s="47" t="s">
        <v>6</v>
      </c>
      <c r="D184" s="12">
        <f>+D185+D187</f>
        <v>93500000</v>
      </c>
      <c r="E184" s="12">
        <f t="shared" ref="E184:F184" si="123">+E185+E187</f>
        <v>7329936.557500001</v>
      </c>
      <c r="F184" s="12">
        <f t="shared" si="123"/>
        <v>7329936.557500001</v>
      </c>
    </row>
    <row r="185" spans="2:7" x14ac:dyDescent="0.25">
      <c r="B185" s="13" t="s">
        <v>171</v>
      </c>
      <c r="C185" s="21" t="s">
        <v>7</v>
      </c>
      <c r="D185" s="15">
        <f t="shared" ref="D185:F185" si="124">+D186</f>
        <v>86500000</v>
      </c>
      <c r="E185" s="15">
        <f t="shared" si="124"/>
        <v>7329936.557500001</v>
      </c>
      <c r="F185" s="15">
        <f t="shared" si="124"/>
        <v>7329936.557500001</v>
      </c>
    </row>
    <row r="186" spans="2:7" x14ac:dyDescent="0.25">
      <c r="B186" s="16" t="s">
        <v>8</v>
      </c>
      <c r="C186" s="19" t="s">
        <v>9</v>
      </c>
      <c r="D186" s="20">
        <v>86500000</v>
      </c>
      <c r="E186" s="20">
        <v>7329936.557500001</v>
      </c>
      <c r="F186" s="20">
        <f t="shared" ref="F186:F187" si="125">+E186</f>
        <v>7329936.557500001</v>
      </c>
    </row>
    <row r="187" spans="2:7" x14ac:dyDescent="0.25">
      <c r="B187" s="16" t="s">
        <v>172</v>
      </c>
      <c r="C187" s="19" t="s">
        <v>16</v>
      </c>
      <c r="D187" s="20">
        <v>7000000</v>
      </c>
      <c r="E187" s="20">
        <v>0</v>
      </c>
      <c r="F187" s="20">
        <f t="shared" si="125"/>
        <v>0</v>
      </c>
    </row>
    <row r="188" spans="2:7" x14ac:dyDescent="0.25">
      <c r="B188" s="24" t="s">
        <v>173</v>
      </c>
      <c r="C188" s="68" t="s">
        <v>37</v>
      </c>
      <c r="D188" s="12">
        <f>SUM(D189:D191)</f>
        <v>13350000</v>
      </c>
      <c r="E188" s="12">
        <f t="shared" ref="E188:F188" si="126">+E189+E190+E191</f>
        <v>1095457.8501442496</v>
      </c>
      <c r="F188" s="12">
        <f t="shared" si="126"/>
        <v>1095457.8501442496</v>
      </c>
    </row>
    <row r="189" spans="2:7" x14ac:dyDescent="0.25">
      <c r="B189" s="22" t="s">
        <v>38</v>
      </c>
      <c r="C189" s="23" t="s">
        <v>214</v>
      </c>
      <c r="D189" s="20">
        <v>6000000</v>
      </c>
      <c r="E189" s="20">
        <v>514838.26461674954</v>
      </c>
      <c r="F189" s="20">
        <f t="shared" ref="F189:F191" si="127">+E189</f>
        <v>514838.26461674954</v>
      </c>
    </row>
    <row r="190" spans="2:7" x14ac:dyDescent="0.25">
      <c r="B190" s="22" t="s">
        <v>39</v>
      </c>
      <c r="C190" s="23" t="s">
        <v>215</v>
      </c>
      <c r="D190" s="20">
        <v>6500000</v>
      </c>
      <c r="E190" s="20">
        <v>520425.49558250012</v>
      </c>
      <c r="F190" s="20">
        <f t="shared" si="127"/>
        <v>520425.49558250012</v>
      </c>
    </row>
    <row r="191" spans="2:7" x14ac:dyDescent="0.25">
      <c r="B191" s="22" t="s">
        <v>40</v>
      </c>
      <c r="C191" s="23" t="s">
        <v>216</v>
      </c>
      <c r="D191" s="20">
        <v>850000</v>
      </c>
      <c r="E191" s="20">
        <v>60194.089944999992</v>
      </c>
      <c r="F191" s="20">
        <f t="shared" si="127"/>
        <v>60194.089944999992</v>
      </c>
    </row>
    <row r="192" spans="2:7" x14ac:dyDescent="0.25">
      <c r="B192" s="30">
        <v>22</v>
      </c>
      <c r="C192" s="31" t="s">
        <v>41</v>
      </c>
      <c r="D192" s="9">
        <f>+D193</f>
        <v>14000000</v>
      </c>
      <c r="E192" s="9">
        <f>+E193</f>
        <v>4908.8</v>
      </c>
      <c r="F192" s="9">
        <f>+F193</f>
        <v>4908.8</v>
      </c>
    </row>
    <row r="193" spans="2:6" x14ac:dyDescent="0.25">
      <c r="B193" s="24">
        <v>222</v>
      </c>
      <c r="C193" s="84" t="s">
        <v>54</v>
      </c>
      <c r="D193" s="12">
        <f>SUM(D194:D195)</f>
        <v>14000000</v>
      </c>
      <c r="E193" s="101">
        <f>SUM(E194:E195)</f>
        <v>4908.8</v>
      </c>
      <c r="F193" s="101">
        <f>SUM(F194:F195)</f>
        <v>4908.8</v>
      </c>
    </row>
    <row r="194" spans="2:6" x14ac:dyDescent="0.25">
      <c r="B194" s="22" t="s">
        <v>55</v>
      </c>
      <c r="C194" s="23" t="s">
        <v>223</v>
      </c>
      <c r="D194" s="20">
        <v>13000000</v>
      </c>
      <c r="E194" s="20">
        <v>0</v>
      </c>
      <c r="F194" s="20">
        <f t="shared" ref="F194" si="128">+E194</f>
        <v>0</v>
      </c>
    </row>
    <row r="195" spans="2:6" x14ac:dyDescent="0.25">
      <c r="B195" s="22" t="s">
        <v>56</v>
      </c>
      <c r="C195" s="23" t="s">
        <v>224</v>
      </c>
      <c r="D195" s="20">
        <v>1000000</v>
      </c>
      <c r="E195" s="20">
        <v>4908.8</v>
      </c>
      <c r="F195" s="20">
        <f>+E195</f>
        <v>4908.8</v>
      </c>
    </row>
    <row r="196" spans="2:6" x14ac:dyDescent="0.25">
      <c r="B196" s="39"/>
      <c r="C196" s="49"/>
      <c r="D196" s="38"/>
      <c r="E196" s="38"/>
      <c r="F196" s="38"/>
    </row>
    <row r="197" spans="2:6" ht="26.4" x14ac:dyDescent="0.25">
      <c r="B197" s="39"/>
      <c r="C197" s="97" t="s">
        <v>178</v>
      </c>
      <c r="D197" s="38">
        <f>+D184+D188+D192</f>
        <v>120850000</v>
      </c>
      <c r="E197" s="38">
        <f>+E184+E188</f>
        <v>8425394.4076442514</v>
      </c>
      <c r="F197" s="38">
        <f>+F184+F188</f>
        <v>8425394.4076442514</v>
      </c>
    </row>
    <row r="198" spans="2:6" x14ac:dyDescent="0.25">
      <c r="B198" s="41"/>
      <c r="C198" s="42"/>
      <c r="D198" s="6"/>
      <c r="E198" s="6"/>
      <c r="F198" s="6"/>
    </row>
    <row r="199" spans="2:6" ht="34.5" customHeight="1" x14ac:dyDescent="0.25">
      <c r="B199" s="5" t="s">
        <v>179</v>
      </c>
      <c r="C199" s="98" t="s">
        <v>180</v>
      </c>
      <c r="D199" s="6">
        <f>+D200</f>
        <v>11100000</v>
      </c>
      <c r="E199" s="6">
        <f>+E200</f>
        <v>552664.38180715009</v>
      </c>
      <c r="F199" s="6">
        <f>+F200</f>
        <v>552664.38180715009</v>
      </c>
    </row>
    <row r="200" spans="2:6" ht="26.4" x14ac:dyDescent="0.25">
      <c r="B200" s="52" t="s">
        <v>168</v>
      </c>
      <c r="C200" s="99" t="s">
        <v>181</v>
      </c>
      <c r="D200" s="53">
        <f>+D201+D210+D213</f>
        <v>11100000</v>
      </c>
      <c r="E200" s="53">
        <f t="shared" ref="E200:F200" si="129">+E201+E210+E213</f>
        <v>552664.38180715009</v>
      </c>
      <c r="F200" s="53">
        <f t="shared" si="129"/>
        <v>552664.38180715009</v>
      </c>
    </row>
    <row r="201" spans="2:6" x14ac:dyDescent="0.25">
      <c r="B201" s="7">
        <v>21</v>
      </c>
      <c r="C201" s="8" t="s">
        <v>5</v>
      </c>
      <c r="D201" s="9">
        <f>+D202+D206</f>
        <v>4900000</v>
      </c>
      <c r="E201" s="9">
        <f>+E202+E206</f>
        <v>486914.52180715004</v>
      </c>
      <c r="F201" s="9">
        <f>+F202+F206</f>
        <v>486914.52180715004</v>
      </c>
    </row>
    <row r="202" spans="2:6" x14ac:dyDescent="0.25">
      <c r="B202" s="10">
        <v>211</v>
      </c>
      <c r="C202" s="47" t="s">
        <v>6</v>
      </c>
      <c r="D202" s="12">
        <f t="shared" ref="D202:F202" si="130">+D203</f>
        <v>4200000</v>
      </c>
      <c r="E202" s="12">
        <f t="shared" si="130"/>
        <v>423900.79850000003</v>
      </c>
      <c r="F202" s="12">
        <f t="shared" si="130"/>
        <v>423900.79850000003</v>
      </c>
    </row>
    <row r="203" spans="2:6" x14ac:dyDescent="0.25">
      <c r="B203" s="13">
        <v>2111</v>
      </c>
      <c r="C203" s="21" t="s">
        <v>7</v>
      </c>
      <c r="D203" s="15">
        <f t="shared" ref="D203" si="131">+D204+D205</f>
        <v>4200000</v>
      </c>
      <c r="E203" s="15">
        <f t="shared" ref="E203:F203" si="132">+E204+E205</f>
        <v>423900.79850000003</v>
      </c>
      <c r="F203" s="15">
        <f t="shared" si="132"/>
        <v>423900.79850000003</v>
      </c>
    </row>
    <row r="204" spans="2:6" x14ac:dyDescent="0.25">
      <c r="B204" s="16" t="s">
        <v>8</v>
      </c>
      <c r="C204" s="19" t="s">
        <v>207</v>
      </c>
      <c r="D204" s="20">
        <v>3700000</v>
      </c>
      <c r="E204" s="20">
        <v>423900.79850000003</v>
      </c>
      <c r="F204" s="20">
        <f t="shared" ref="F204:F205" si="133">+E204</f>
        <v>423900.79850000003</v>
      </c>
    </row>
    <row r="205" spans="2:6" x14ac:dyDescent="0.25">
      <c r="B205" s="16" t="s">
        <v>172</v>
      </c>
      <c r="C205" s="19" t="s">
        <v>294</v>
      </c>
      <c r="D205" s="20">
        <v>500000</v>
      </c>
      <c r="E205" s="20">
        <v>0</v>
      </c>
      <c r="F205" s="20">
        <f t="shared" si="133"/>
        <v>0</v>
      </c>
    </row>
    <row r="206" spans="2:6" x14ac:dyDescent="0.25">
      <c r="B206" s="24">
        <v>215</v>
      </c>
      <c r="C206" s="68" t="s">
        <v>37</v>
      </c>
      <c r="D206" s="12">
        <f t="shared" ref="D206" si="134">+D207+D208+D209</f>
        <v>700000</v>
      </c>
      <c r="E206" s="12">
        <f t="shared" ref="E206:F206" si="135">+E207+E208+E209</f>
        <v>63013.723307149994</v>
      </c>
      <c r="F206" s="12">
        <f t="shared" si="135"/>
        <v>63013.723307149994</v>
      </c>
    </row>
    <row r="207" spans="2:6" x14ac:dyDescent="0.25">
      <c r="B207" s="22" t="s">
        <v>38</v>
      </c>
      <c r="C207" s="23" t="s">
        <v>214</v>
      </c>
      <c r="D207" s="20">
        <v>300000</v>
      </c>
      <c r="E207" s="20">
        <v>30054.566613650004</v>
      </c>
      <c r="F207" s="20">
        <f t="shared" ref="F207:F209" si="136">+E207</f>
        <v>30054.566613650004</v>
      </c>
    </row>
    <row r="208" spans="2:6" x14ac:dyDescent="0.25">
      <c r="B208" s="22" t="s">
        <v>39</v>
      </c>
      <c r="C208" s="23" t="s">
        <v>215</v>
      </c>
      <c r="D208" s="20">
        <v>350000</v>
      </c>
      <c r="E208" s="20">
        <v>30096.956693499997</v>
      </c>
      <c r="F208" s="20">
        <f t="shared" si="136"/>
        <v>30096.956693499997</v>
      </c>
    </row>
    <row r="209" spans="2:6" x14ac:dyDescent="0.25">
      <c r="B209" s="22" t="s">
        <v>40</v>
      </c>
      <c r="C209" s="23" t="s">
        <v>216</v>
      </c>
      <c r="D209" s="20">
        <v>50000</v>
      </c>
      <c r="E209" s="20">
        <v>2862.2</v>
      </c>
      <c r="F209" s="20">
        <f t="shared" si="136"/>
        <v>2862.2</v>
      </c>
    </row>
    <row r="210" spans="2:6" x14ac:dyDescent="0.25">
      <c r="B210" s="30">
        <v>22</v>
      </c>
      <c r="C210" s="100" t="s">
        <v>41</v>
      </c>
      <c r="D210" s="9">
        <f>+D211</f>
        <v>5000000</v>
      </c>
      <c r="E210" s="102">
        <f>+E211</f>
        <v>2000</v>
      </c>
      <c r="F210" s="102">
        <f>+F211</f>
        <v>2000</v>
      </c>
    </row>
    <row r="211" spans="2:6" x14ac:dyDescent="0.25">
      <c r="B211" s="24">
        <v>228</v>
      </c>
      <c r="C211" s="84" t="s">
        <v>295</v>
      </c>
      <c r="D211" s="12">
        <f t="shared" ref="D211:F211" si="137">SUM(D212:D212)</f>
        <v>5000000</v>
      </c>
      <c r="E211" s="101">
        <f t="shared" si="137"/>
        <v>2000</v>
      </c>
      <c r="F211" s="101">
        <f t="shared" si="137"/>
        <v>2000</v>
      </c>
    </row>
    <row r="212" spans="2:6" x14ac:dyDescent="0.25">
      <c r="B212" s="22" t="s">
        <v>81</v>
      </c>
      <c r="C212" s="32" t="s">
        <v>241</v>
      </c>
      <c r="D212" s="72">
        <v>5000000</v>
      </c>
      <c r="E212" s="20">
        <v>2000</v>
      </c>
      <c r="F212" s="20">
        <f>+E212</f>
        <v>2000</v>
      </c>
    </row>
    <row r="213" spans="2:6" x14ac:dyDescent="0.25">
      <c r="B213" s="30">
        <v>24</v>
      </c>
      <c r="C213" s="91" t="s">
        <v>143</v>
      </c>
      <c r="D213" s="9">
        <f>+D214</f>
        <v>1200000</v>
      </c>
      <c r="E213" s="9">
        <f t="shared" ref="E213:F213" si="138">+E214</f>
        <v>63749.86</v>
      </c>
      <c r="F213" s="9">
        <f t="shared" si="138"/>
        <v>63749.86</v>
      </c>
    </row>
    <row r="214" spans="2:6" ht="32.25" customHeight="1" x14ac:dyDescent="0.25">
      <c r="B214" s="24">
        <v>241</v>
      </c>
      <c r="C214" s="68" t="s">
        <v>144</v>
      </c>
      <c r="D214" s="29">
        <f>+D215+D216</f>
        <v>1200000</v>
      </c>
      <c r="E214" s="12">
        <f t="shared" ref="E214:F214" si="139">+E215+E216</f>
        <v>63749.86</v>
      </c>
      <c r="F214" s="12">
        <f t="shared" si="139"/>
        <v>63749.86</v>
      </c>
    </row>
    <row r="215" spans="2:6" ht="15.75" customHeight="1" x14ac:dyDescent="0.25">
      <c r="B215" s="22" t="s">
        <v>145</v>
      </c>
      <c r="C215" s="32" t="s">
        <v>281</v>
      </c>
      <c r="D215" s="20">
        <v>500000</v>
      </c>
      <c r="E215" s="72">
        <v>0</v>
      </c>
      <c r="F215" s="72">
        <f t="shared" ref="F215:F216" si="140">+E215</f>
        <v>0</v>
      </c>
    </row>
    <row r="216" spans="2:6" ht="26.4" x14ac:dyDescent="0.25">
      <c r="B216" s="22" t="s">
        <v>147</v>
      </c>
      <c r="C216" s="64" t="s">
        <v>296</v>
      </c>
      <c r="D216" s="20">
        <v>700000</v>
      </c>
      <c r="E216" s="20">
        <v>63749.86</v>
      </c>
      <c r="F216" s="20">
        <f t="shared" si="140"/>
        <v>63749.86</v>
      </c>
    </row>
    <row r="217" spans="2:6" ht="24.75" customHeight="1" x14ac:dyDescent="0.25">
      <c r="B217" s="54" t="s">
        <v>179</v>
      </c>
      <c r="C217" s="51" t="s">
        <v>182</v>
      </c>
      <c r="D217" s="38">
        <f>+D201+D210+D213</f>
        <v>11100000</v>
      </c>
      <c r="E217" s="38">
        <f>+E201+E210+E213</f>
        <v>552664.38180715009</v>
      </c>
      <c r="F217" s="38">
        <f>+F201+F210+F213</f>
        <v>552664.38180715009</v>
      </c>
    </row>
    <row r="218" spans="2:6" x14ac:dyDescent="0.25">
      <c r="B218" s="55"/>
      <c r="C218" s="56"/>
      <c r="D218" s="57"/>
      <c r="E218" s="57"/>
      <c r="F218" s="57"/>
    </row>
    <row r="219" spans="2:6" ht="26.25" customHeight="1" x14ac:dyDescent="0.25">
      <c r="B219" s="58"/>
      <c r="C219" s="59" t="s">
        <v>183</v>
      </c>
      <c r="D219" s="60">
        <f>+D4+D164+D181+D199</f>
        <v>951881669</v>
      </c>
      <c r="E219" s="60">
        <f>+E4+E164+E181+E199</f>
        <v>61032936.44058948</v>
      </c>
      <c r="F219" s="60">
        <f>+F4+F164+F181+F199</f>
        <v>61032936.44058948</v>
      </c>
    </row>
    <row r="220" spans="2:6" x14ac:dyDescent="0.25">
      <c r="B220" s="65"/>
      <c r="C220" s="66"/>
      <c r="D220" s="67"/>
      <c r="E220" s="67"/>
      <c r="F220" s="67"/>
    </row>
    <row r="221" spans="2:6" x14ac:dyDescent="0.25">
      <c r="B221" s="65"/>
      <c r="C221" s="66"/>
      <c r="D221" s="67"/>
      <c r="E221" s="67"/>
      <c r="F221" s="67"/>
    </row>
    <row r="222" spans="2:6" x14ac:dyDescent="0.25">
      <c r="B222" s="65"/>
      <c r="C222" s="66"/>
      <c r="D222" s="67"/>
      <c r="E222" s="67"/>
      <c r="F222" s="67"/>
    </row>
    <row r="224" spans="2:6" x14ac:dyDescent="0.25">
      <c r="B224" s="76"/>
    </row>
    <row r="225" spans="1:6" ht="18.75" customHeight="1" x14ac:dyDescent="0.25">
      <c r="B225" s="61" t="s">
        <v>198</v>
      </c>
      <c r="D225" s="61" t="s">
        <v>205</v>
      </c>
      <c r="F225" s="61" t="s">
        <v>201</v>
      </c>
    </row>
    <row r="226" spans="1:6" ht="17.25" customHeight="1" x14ac:dyDescent="0.25">
      <c r="A226" s="76"/>
      <c r="B226" s="76" t="s">
        <v>199</v>
      </c>
      <c r="C226" s="76"/>
      <c r="D226" s="76" t="s">
        <v>202</v>
      </c>
      <c r="F226" s="76" t="s">
        <v>204</v>
      </c>
    </row>
    <row r="227" spans="1:6" ht="22.5" customHeight="1" x14ac:dyDescent="0.25">
      <c r="B227" s="61" t="s">
        <v>200</v>
      </c>
      <c r="D227" s="62" t="s">
        <v>203</v>
      </c>
      <c r="E227" s="62"/>
      <c r="F227" s="62" t="s">
        <v>206</v>
      </c>
    </row>
    <row r="228" spans="1:6" ht="26.25" customHeight="1" x14ac:dyDescent="0.25">
      <c r="B228" s="76"/>
      <c r="C228" s="106"/>
      <c r="D228" s="63"/>
      <c r="E228" s="63"/>
      <c r="F228" s="63"/>
    </row>
  </sheetData>
  <autoFilter ref="B2:F2" xr:uid="{00000000-0009-0000-0000-000000000000}"/>
  <printOptions horizontalCentered="1"/>
  <pageMargins left="0.70866141732283472" right="0.70866141732283472" top="1.6929133858267718" bottom="0.74803149606299213" header="0.31496062992125984" footer="0.31496062992125984"/>
  <pageSetup paperSize="5" scale="57" fitToHeight="0" orientation="portrait" horizontalDpi="4294967295" verticalDpi="4294967295" r:id="rId1"/>
  <headerFooter>
    <oddHeader>&amp;C
&amp;G
TRIBUNAL SUPERIOR ELECTORAL 
DIRECCION FINANCIERA 
EJECUCION PRESUPUESTARIA AL 31 DE ENERO 2023
VALORES EN RD$</oddHeader>
    <oddFooter>&amp;RPágina &amp;P</oddFooter>
  </headerFooter>
  <ignoredErrors>
    <ignoredError sqref="F12 F15 F9 E166 F24:F25 F27:F33 F48:F57 F63:F66 E71:F71 F75:F91 F96:F104 E109 F114:F123 F130:F132 F141 F150 F153:F159 F166:F171 F188 F206 F142" formula="1"/>
    <ignoredError sqref="B4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Desklab</cp:lastModifiedBy>
  <cp:lastPrinted>2023-02-08T20:34:59Z</cp:lastPrinted>
  <dcterms:created xsi:type="dcterms:W3CDTF">2022-03-25T14:12:00Z</dcterms:created>
  <dcterms:modified xsi:type="dcterms:W3CDTF">2023-02-09T21:37:48Z</dcterms:modified>
</cp:coreProperties>
</file>