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8800" windowHeight="11880" tabRatio="599"/>
  </bookViews>
  <sheets>
    <sheet name="EJECUCION PRESUPUESTARIA ENERO " sheetId="6" r:id="rId1"/>
  </sheets>
  <definedNames>
    <definedName name="_xlnm._FilterDatabase" localSheetId="0" hidden="1">'EJECUCION PRESUPUESTARIA ENERO '!$B$1:$F$262</definedName>
    <definedName name="_xlnm.Print_Area" localSheetId="0">'EJECUCION PRESUPUESTARIA ENERO '!$A$1:$F$273</definedName>
    <definedName name="_xlnm.Print_Titles" localSheetId="0">'EJECUCION PRESUPUESTARIA ENERO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0" i="6" l="1"/>
  <c r="E248" i="6"/>
  <c r="E246" i="6"/>
  <c r="E245" i="6" s="1"/>
  <c r="E239" i="6"/>
  <c r="E237" i="6"/>
  <c r="E236" i="6" s="1"/>
  <c r="E234" i="6"/>
  <c r="E233" i="6" s="1"/>
  <c r="E229" i="6"/>
  <c r="E227" i="6"/>
  <c r="E225" i="6"/>
  <c r="E224" i="6" s="1"/>
  <c r="E215" i="6"/>
  <c r="E214" i="6" s="1"/>
  <c r="E210" i="6"/>
  <c r="E208" i="6"/>
  <c r="E206" i="6" s="1"/>
  <c r="E205" i="6" s="1"/>
  <c r="E204" i="6" s="1"/>
  <c r="E197" i="6"/>
  <c r="E196" i="6" s="1"/>
  <c r="E192" i="6"/>
  <c r="E190" i="6"/>
  <c r="E188" i="6"/>
  <c r="E187" i="6" s="1"/>
  <c r="E178" i="6"/>
  <c r="E176" i="6"/>
  <c r="E173" i="6"/>
  <c r="E170" i="6"/>
  <c r="E167" i="6"/>
  <c r="E162" i="6"/>
  <c r="E157" i="6"/>
  <c r="E156" i="6" s="1"/>
  <c r="E147" i="6"/>
  <c r="E144" i="6"/>
  <c r="E140" i="6"/>
  <c r="E139" i="6" s="1"/>
  <c r="E137" i="6"/>
  <c r="E134" i="6"/>
  <c r="E131" i="6"/>
  <c r="E127" i="6"/>
  <c r="E123" i="6"/>
  <c r="E117" i="6"/>
  <c r="E115" i="6"/>
  <c r="E109" i="6"/>
  <c r="E104" i="6"/>
  <c r="E100" i="6"/>
  <c r="E98" i="6"/>
  <c r="E94" i="6"/>
  <c r="E92" i="6"/>
  <c r="E89" i="6"/>
  <c r="E83" i="6"/>
  <c r="E72" i="6"/>
  <c r="E69" i="6"/>
  <c r="E60" i="6"/>
  <c r="E56" i="6"/>
  <c r="E53" i="6"/>
  <c r="E50" i="6"/>
  <c r="E41" i="6"/>
  <c r="E35" i="6"/>
  <c r="E31" i="6"/>
  <c r="E29" i="6"/>
  <c r="E27" i="6"/>
  <c r="E25" i="6"/>
  <c r="E20" i="6"/>
  <c r="E19" i="6"/>
  <c r="E17" i="6"/>
  <c r="E15" i="6"/>
  <c r="E13" i="6"/>
  <c r="E11" i="6"/>
  <c r="E8" i="6"/>
  <c r="E6" i="6"/>
  <c r="E78" i="6" l="1"/>
  <c r="E91" i="6"/>
  <c r="E40" i="6" s="1"/>
  <c r="E122" i="6"/>
  <c r="E97" i="6" s="1"/>
  <c r="E161" i="6"/>
  <c r="E186" i="6"/>
  <c r="E185" i="6" s="1"/>
  <c r="E184" i="6" s="1"/>
  <c r="E200" i="6" s="1"/>
  <c r="E5" i="6"/>
  <c r="E24" i="6"/>
  <c r="E223" i="6"/>
  <c r="E254" i="6"/>
  <c r="E244" i="6"/>
  <c r="E243" i="6" s="1"/>
  <c r="E242" i="6" s="1"/>
  <c r="E222" i="6"/>
  <c r="E221" i="6" s="1"/>
  <c r="E241" i="6"/>
  <c r="E219" i="6"/>
  <c r="E203" i="6"/>
  <c r="E202" i="6" s="1"/>
  <c r="F253" i="6"/>
  <c r="F252" i="6"/>
  <c r="F251" i="6"/>
  <c r="F249" i="6"/>
  <c r="F247" i="6"/>
  <c r="F240" i="6"/>
  <c r="F239" i="6" s="1"/>
  <c r="F238" i="6"/>
  <c r="F235" i="6"/>
  <c r="F234" i="6" s="1"/>
  <c r="F233" i="6" s="1"/>
  <c r="F232" i="6"/>
  <c r="F231" i="6"/>
  <c r="F230" i="6"/>
  <c r="F228" i="6"/>
  <c r="F226" i="6"/>
  <c r="F217" i="6"/>
  <c r="F216" i="6"/>
  <c r="F213" i="6"/>
  <c r="F212" i="6"/>
  <c r="F211" i="6"/>
  <c r="F209" i="6"/>
  <c r="F207" i="6"/>
  <c r="F198" i="6"/>
  <c r="F195" i="6"/>
  <c r="F194" i="6"/>
  <c r="F193" i="6"/>
  <c r="F191" i="6"/>
  <c r="F189" i="6"/>
  <c r="F188" i="6" s="1"/>
  <c r="F180" i="6"/>
  <c r="F179" i="6"/>
  <c r="F177" i="6"/>
  <c r="F175" i="6"/>
  <c r="F174" i="6"/>
  <c r="F172" i="6"/>
  <c r="F171" i="6"/>
  <c r="F169" i="6"/>
  <c r="F168" i="6"/>
  <c r="F166" i="6"/>
  <c r="F165" i="6"/>
  <c r="F164" i="6"/>
  <c r="F163" i="6"/>
  <c r="F160" i="6"/>
  <c r="F159" i="6"/>
  <c r="F158" i="6"/>
  <c r="F155" i="6"/>
  <c r="F154" i="6"/>
  <c r="F153" i="6"/>
  <c r="F152" i="6"/>
  <c r="F151" i="6"/>
  <c r="F150" i="6"/>
  <c r="F149" i="6"/>
  <c r="F148" i="6"/>
  <c r="F146" i="6"/>
  <c r="F145" i="6"/>
  <c r="F143" i="6"/>
  <c r="F142" i="6"/>
  <c r="F141" i="6"/>
  <c r="F138" i="6"/>
  <c r="F137" i="6" s="1"/>
  <c r="F136" i="6"/>
  <c r="F135" i="6"/>
  <c r="F133" i="6"/>
  <c r="F132" i="6"/>
  <c r="F130" i="6"/>
  <c r="F129" i="6"/>
  <c r="F128" i="6"/>
  <c r="F126" i="6"/>
  <c r="F125" i="6"/>
  <c r="F124" i="6"/>
  <c r="F121" i="6"/>
  <c r="F120" i="6"/>
  <c r="F119" i="6"/>
  <c r="F118" i="6"/>
  <c r="F116" i="6"/>
  <c r="F115" i="6" s="1"/>
  <c r="F114" i="6"/>
  <c r="F113" i="6"/>
  <c r="F112" i="6"/>
  <c r="F111" i="6"/>
  <c r="F110" i="6"/>
  <c r="F108" i="6"/>
  <c r="F107" i="6"/>
  <c r="F106" i="6"/>
  <c r="F105" i="6"/>
  <c r="F103" i="6"/>
  <c r="F102" i="6"/>
  <c r="F101" i="6"/>
  <c r="F99" i="6"/>
  <c r="F96" i="6"/>
  <c r="F95" i="6"/>
  <c r="F93" i="6"/>
  <c r="F90" i="6"/>
  <c r="F89" i="6" s="1"/>
  <c r="F88" i="6"/>
  <c r="F87" i="6"/>
  <c r="F86" i="6"/>
  <c r="F85" i="6"/>
  <c r="F84" i="6"/>
  <c r="F82" i="6"/>
  <c r="F81" i="6"/>
  <c r="F80" i="6"/>
  <c r="F79" i="6"/>
  <c r="F77" i="6"/>
  <c r="F76" i="6"/>
  <c r="F75" i="6"/>
  <c r="F74" i="6"/>
  <c r="F73" i="6"/>
  <c r="F71" i="6"/>
  <c r="F70" i="6"/>
  <c r="F68" i="6"/>
  <c r="F67" i="6"/>
  <c r="F66" i="6"/>
  <c r="F65" i="6"/>
  <c r="F64" i="6"/>
  <c r="F63" i="6"/>
  <c r="F62" i="6"/>
  <c r="F61" i="6"/>
  <c r="F59" i="6"/>
  <c r="F58" i="6"/>
  <c r="F57" i="6"/>
  <c r="F55" i="6"/>
  <c r="F54" i="6"/>
  <c r="F52" i="6"/>
  <c r="F51" i="6"/>
  <c r="F49" i="6"/>
  <c r="F48" i="6"/>
  <c r="F47" i="6"/>
  <c r="F46" i="6"/>
  <c r="F45" i="6"/>
  <c r="F44" i="6"/>
  <c r="F43" i="6"/>
  <c r="F42" i="6"/>
  <c r="F39" i="6"/>
  <c r="F38" i="6"/>
  <c r="F37" i="6"/>
  <c r="F36" i="6"/>
  <c r="F34" i="6"/>
  <c r="F33" i="6"/>
  <c r="F32" i="6"/>
  <c r="F30" i="6"/>
  <c r="F28" i="6"/>
  <c r="F26" i="6"/>
  <c r="F23" i="6"/>
  <c r="F22" i="6"/>
  <c r="F21" i="6"/>
  <c r="F18" i="6"/>
  <c r="F17" i="6" s="1"/>
  <c r="F16" i="6"/>
  <c r="F15" i="6" s="1"/>
  <c r="F14" i="6"/>
  <c r="F13" i="6" s="1"/>
  <c r="F12" i="6"/>
  <c r="F11" i="6" s="1"/>
  <c r="F10" i="6"/>
  <c r="F9" i="6"/>
  <c r="F7" i="6"/>
  <c r="E4" i="6" l="1"/>
  <c r="E3" i="6" s="1"/>
  <c r="E2" i="6" s="1"/>
  <c r="F208" i="6"/>
  <c r="F206" i="6" s="1"/>
  <c r="F205" i="6" s="1"/>
  <c r="E256" i="6"/>
  <c r="F27" i="6"/>
  <c r="F227" i="6"/>
  <c r="F50" i="6"/>
  <c r="F173" i="6"/>
  <c r="F237" i="6"/>
  <c r="F236" i="6" s="1"/>
  <c r="F176" i="6"/>
  <c r="F94" i="6"/>
  <c r="F25" i="6"/>
  <c r="F100" i="6"/>
  <c r="F98" i="6" s="1"/>
  <c r="F20" i="6"/>
  <c r="F19" i="6" s="1"/>
  <c r="F41" i="6"/>
  <c r="F60" i="6"/>
  <c r="F83" i="6"/>
  <c r="F78" i="6" s="1"/>
  <c r="F104" i="6"/>
  <c r="F123" i="6"/>
  <c r="F157" i="6"/>
  <c r="F156" i="6" s="1"/>
  <c r="F210" i="6"/>
  <c r="F246" i="6"/>
  <c r="F245" i="6" s="1"/>
  <c r="F190" i="6"/>
  <c r="F187" i="6" s="1"/>
  <c r="F197" i="6"/>
  <c r="F196" i="6" s="1"/>
  <c r="F8" i="6"/>
  <c r="F53" i="6"/>
  <c r="F134" i="6"/>
  <c r="F215" i="6"/>
  <c r="F214" i="6" s="1"/>
  <c r="F248" i="6"/>
  <c r="F92" i="6"/>
  <c r="F31" i="6"/>
  <c r="F29" i="6" s="1"/>
  <c r="F69" i="6"/>
  <c r="F144" i="6"/>
  <c r="F178" i="6"/>
  <c r="F109" i="6"/>
  <c r="F127" i="6"/>
  <c r="F131" i="6"/>
  <c r="F140" i="6"/>
  <c r="F162" i="6"/>
  <c r="F167" i="6"/>
  <c r="F170" i="6"/>
  <c r="F72" i="6"/>
  <c r="F117" i="6"/>
  <c r="F147" i="6"/>
  <c r="F225" i="6"/>
  <c r="F224" i="6" s="1"/>
  <c r="F56" i="6"/>
  <c r="F229" i="6"/>
  <c r="F35" i="6"/>
  <c r="F250" i="6"/>
  <c r="F192" i="6"/>
  <c r="F6" i="6"/>
  <c r="D208" i="6"/>
  <c r="D206" i="6" s="1"/>
  <c r="D205" i="6" s="1"/>
  <c r="D210" i="6"/>
  <c r="D215" i="6"/>
  <c r="D214" i="6" s="1"/>
  <c r="D234" i="6"/>
  <c r="E182" i="6" l="1"/>
  <c r="F91" i="6"/>
  <c r="F40" i="6" s="1"/>
  <c r="F5" i="6"/>
  <c r="F223" i="6"/>
  <c r="F241" i="6" s="1"/>
  <c r="F24" i="6"/>
  <c r="F204" i="6"/>
  <c r="F203" i="6" s="1"/>
  <c r="F202" i="6" s="1"/>
  <c r="F139" i="6"/>
  <c r="F122" i="6"/>
  <c r="F244" i="6"/>
  <c r="F243" i="6" s="1"/>
  <c r="F242" i="6" s="1"/>
  <c r="F161" i="6"/>
  <c r="F186" i="6"/>
  <c r="F185" i="6" s="1"/>
  <c r="F184" i="6" s="1"/>
  <c r="F200" i="6" s="1"/>
  <c r="F222" i="6"/>
  <c r="F221" i="6" s="1"/>
  <c r="F254" i="6"/>
  <c r="D204" i="6"/>
  <c r="D20" i="6"/>
  <c r="D19" i="6" s="1"/>
  <c r="D178" i="6"/>
  <c r="D94" i="6"/>
  <c r="D92" i="6"/>
  <c r="F4" i="6" l="1"/>
  <c r="F219" i="6"/>
  <c r="F97" i="6"/>
  <c r="D203" i="6"/>
  <c r="D219" i="6"/>
  <c r="D91" i="6"/>
  <c r="D56" i="6"/>
  <c r="D83" i="6"/>
  <c r="D157" i="6"/>
  <c r="F3" i="6" l="1"/>
  <c r="F256" i="6" s="1"/>
  <c r="F182" i="6"/>
  <c r="D147" i="6"/>
  <c r="D144" i="6"/>
  <c r="D131" i="6"/>
  <c r="D250" i="6"/>
  <c r="D248" i="6"/>
  <c r="D246" i="6"/>
  <c r="F2" i="6" l="1"/>
  <c r="D245" i="6"/>
  <c r="D244" i="6" s="1"/>
  <c r="D243" i="6" s="1"/>
  <c r="D242" i="6" s="1"/>
  <c r="D254" i="6" l="1"/>
  <c r="D239" i="6"/>
  <c r="D237" i="6"/>
  <c r="D236" i="6" s="1"/>
  <c r="D233" i="6"/>
  <c r="D229" i="6"/>
  <c r="D227" i="6"/>
  <c r="D225" i="6"/>
  <c r="D224" i="6" s="1"/>
  <c r="D197" i="6"/>
  <c r="D196" i="6" s="1"/>
  <c r="D192" i="6"/>
  <c r="D190" i="6"/>
  <c r="D188" i="6"/>
  <c r="D176" i="6"/>
  <c r="D173" i="6"/>
  <c r="D170" i="6"/>
  <c r="D167" i="6"/>
  <c r="D162" i="6"/>
  <c r="D156" i="6"/>
  <c r="D140" i="6"/>
  <c r="D137" i="6"/>
  <c r="D134" i="6"/>
  <c r="D127" i="6"/>
  <c r="D123" i="6"/>
  <c r="D117" i="6"/>
  <c r="D115" i="6"/>
  <c r="D109" i="6"/>
  <c r="D104" i="6"/>
  <c r="D100" i="6"/>
  <c r="D89" i="6"/>
  <c r="D78" i="6" s="1"/>
  <c r="D72" i="6"/>
  <c r="D69" i="6"/>
  <c r="D60" i="6"/>
  <c r="D53" i="6"/>
  <c r="D50" i="6"/>
  <c r="D41" i="6"/>
  <c r="D35" i="6"/>
  <c r="D31" i="6"/>
  <c r="D29" i="6" s="1"/>
  <c r="D27" i="6"/>
  <c r="D25" i="6"/>
  <c r="D17" i="6"/>
  <c r="D15" i="6"/>
  <c r="D11" i="6"/>
  <c r="D8" i="6"/>
  <c r="D223" i="6" l="1"/>
  <c r="D222" i="6" s="1"/>
  <c r="D221" i="6" s="1"/>
  <c r="D40" i="6"/>
  <c r="D161" i="6"/>
  <c r="D98" i="6"/>
  <c r="D139" i="6"/>
  <c r="D24" i="6"/>
  <c r="D122" i="6"/>
  <c r="D187" i="6"/>
  <c r="D186" i="6" s="1"/>
  <c r="D185" i="6" s="1"/>
  <c r="D184" i="6" s="1"/>
  <c r="D200" i="6" s="1"/>
  <c r="D202" i="6"/>
  <c r="D241" i="6" l="1"/>
  <c r="D97" i="6"/>
  <c r="D6" i="6" l="1"/>
  <c r="D5" i="6" l="1"/>
  <c r="D4" i="6" s="1"/>
  <c r="D182" i="6" l="1"/>
  <c r="D3" i="6"/>
  <c r="D2" i="6" s="1"/>
  <c r="D256" i="6" l="1"/>
</calcChain>
</file>

<file path=xl/sharedStrings.xml><?xml version="1.0" encoding="utf-8"?>
<sst xmlns="http://schemas.openxmlformats.org/spreadsheetml/2006/main" count="425" uniqueCount="341">
  <si>
    <t>CUENTA No.</t>
  </si>
  <si>
    <t>DESCRIPCIÓN DE CUENTAS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</si>
  <si>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</si>
  <si>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</si>
  <si>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</si>
  <si>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</si>
  <si>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</si>
  <si>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</si>
  <si>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</si>
  <si>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</si>
  <si>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</si>
  <si>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</si>
  <si>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</si>
  <si>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</si>
  <si>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</si>
  <si>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</si>
  <si>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</si>
  <si>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</si>
  <si>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</si>
  <si>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</si>
  <si>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</si>
  <si>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</si>
  <si>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</si>
  <si>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</si>
  <si>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</si>
  <si>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</si>
  <si>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</si>
  <si>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</si>
  <si>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</si>
  <si>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</si>
  <si>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</si>
  <si>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</si>
  <si>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</si>
  <si>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</si>
  <si>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</si>
  <si>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</si>
  <si>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</si>
  <si>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</si>
  <si>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</si>
  <si>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</si>
  <si>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</si>
  <si>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</si>
  <si>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</si>
  <si>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</si>
  <si>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</si>
  <si>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</si>
  <si>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</si>
  <si>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</si>
  <si>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</si>
  <si>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</si>
  <si>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</si>
  <si>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</si>
  <si>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</si>
  <si>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</si>
  <si>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</si>
  <si>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</si>
  <si>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</si>
  <si>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</si>
  <si>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</si>
  <si>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</si>
  <si>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</si>
  <si>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</si>
  <si>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</si>
  <si>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</si>
  <si>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</si>
  <si>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</si>
  <si>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</si>
  <si>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</si>
  <si>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</si>
  <si>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</si>
  <si>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</si>
  <si>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</si>
  <si>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</si>
  <si>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</si>
  <si>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</si>
  <si>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</si>
  <si>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</si>
  <si>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</si>
  <si>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</si>
  <si>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</si>
  <si>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</si>
  <si>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</si>
  <si>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</si>
  <si>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</si>
  <si>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</si>
  <si>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</si>
  <si>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</si>
  <si>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</si>
  <si>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</si>
  <si>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</si>
  <si>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</si>
  <si>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</si>
  <si>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</si>
  <si>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</si>
  <si>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</si>
  <si>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</si>
  <si>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</si>
  <si>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</si>
  <si>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</si>
  <si>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</si>
  <si>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</si>
  <si>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</si>
  <si>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</si>
  <si>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</si>
  <si>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</si>
  <si>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</si>
  <si>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</si>
  <si>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</si>
  <si>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</si>
  <si>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</si>
  <si>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</si>
  <si>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</si>
  <si>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</si>
  <si>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</si>
  <si>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</si>
  <si>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</si>
  <si>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</si>
  <si>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</si>
  <si>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</si>
  <si>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</si>
  <si>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</si>
  <si>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</si>
  <si>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</si>
  <si>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</si>
  <si>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</si>
  <si>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</si>
  <si>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</si>
  <si>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</si>
  <si>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</si>
  <si>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</si>
  <si>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</si>
  <si>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</si>
  <si>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</si>
  <si>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</si>
  <si>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</si>
  <si>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</si>
  <si>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</si>
  <si>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</si>
  <si>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</si>
  <si>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</si>
  <si>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</si>
  <si>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</si>
  <si>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</si>
  <si>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</si>
  <si>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</si>
  <si>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</si>
  <si>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</si>
  <si>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</si>
  <si>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</si>
  <si>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</si>
  <si>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</si>
  <si>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</si>
  <si>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</si>
  <si>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</si>
  <si>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</si>
  <si>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</si>
  <si>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</si>
  <si>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</si>
  <si>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</si>
  <si>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</si>
  <si>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</si>
  <si>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</si>
  <si>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</si>
  <si>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</si>
  <si>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</si>
  <si>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</si>
  <si>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</si>
  <si>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</si>
  <si>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</si>
  <si>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</si>
  <si>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</si>
  <si>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</si>
  <si>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</si>
  <si>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</si>
  <si>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</si>
  <si>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</si>
  <si>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</si>
  <si>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</si>
  <si>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</si>
  <si>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</si>
  <si>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</si>
  <si>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</si>
  <si>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</si>
  <si>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</si>
  <si>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</si>
  <si>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</si>
  <si>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</si>
  <si>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</si>
  <si>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2.1.4.2.04</t>
  </si>
  <si>
    <t>2.2.5.3.02</t>
  </si>
  <si>
    <t>2.2.5.3.04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</si>
  <si>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</si>
  <si>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</si>
  <si>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</si>
  <si>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</si>
  <si>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</si>
  <si>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</si>
  <si>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</si>
  <si>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</si>
  <si>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</si>
  <si>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</si>
  <si>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</si>
  <si>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</si>
  <si>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</si>
  <si>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</si>
  <si>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</si>
  <si>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</si>
  <si>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</si>
  <si>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</si>
  <si>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</si>
  <si>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</si>
  <si>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</si>
  <si>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</si>
  <si>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</si>
  <si>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</si>
  <si>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</si>
  <si>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</si>
  <si>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</si>
  <si>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</si>
  <si>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</si>
  <si>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</si>
  <si>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</si>
  <si>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</si>
  <si>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</si>
  <si>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</si>
  <si>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</si>
  <si>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</si>
  <si>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</si>
  <si>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</si>
  <si>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</si>
  <si>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</si>
  <si>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</si>
  <si>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</si>
  <si>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</si>
  <si>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</si>
  <si>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</si>
  <si>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</si>
  <si>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</si>
  <si>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</si>
  <si>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</si>
  <si>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</si>
  <si>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</si>
  <si>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</si>
  <si>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</si>
  <si>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</si>
  <si>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</si>
  <si>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</si>
  <si>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</si>
  <si>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</si>
  <si>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</si>
  <si>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</si>
  <si>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</si>
  <si>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</si>
  <si>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</si>
  <si>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</si>
  <si>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</si>
  <si>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</si>
  <si>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</si>
  <si>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</si>
  <si>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</si>
  <si>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</si>
  <si>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</si>
  <si>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</si>
  <si>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</si>
  <si>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</si>
  <si>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</si>
  <si>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</si>
  <si>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</si>
  <si>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</si>
  <si>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</si>
  <si>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</si>
  <si>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</si>
  <si>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</si>
  <si>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</si>
  <si>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</si>
  <si>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</si>
  <si>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</si>
  <si>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</si>
  <si>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</si>
  <si>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</si>
  <si>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2.1.1.6.01</t>
  </si>
  <si>
    <t>TRANSFERENCIAS CORRIENTES A ASOCIACIONES SIN FINES DE LUCRO</t>
  </si>
  <si>
    <t>PRESUPUESTO 
2024</t>
  </si>
  <si>
    <t>05</t>
  </si>
  <si>
    <t>SERVICIOS DE CAMBIO DE NOMBRES</t>
  </si>
  <si>
    <t>2.2.4.2.01</t>
  </si>
  <si>
    <t>Fletes</t>
  </si>
  <si>
    <t>2.2.5.5.01</t>
  </si>
  <si>
    <t>Alquiler de Tierra</t>
  </si>
  <si>
    <t>2.2.5.8.01</t>
  </si>
  <si>
    <t>2.2.8.6.04</t>
  </si>
  <si>
    <t>Actuaciones Artisticas</t>
  </si>
  <si>
    <t>2.2.8.7.01</t>
  </si>
  <si>
    <t>2.3.6.3.06</t>
  </si>
  <si>
    <t>Productos Metalicos</t>
  </si>
  <si>
    <t>2.3.7.2.06</t>
  </si>
  <si>
    <t>Pinturas, lacas, barnices, diluyentes y absorventes para pinturas</t>
  </si>
  <si>
    <t>2.3.9.8.01</t>
  </si>
  <si>
    <t>2.3.9.8.02</t>
  </si>
  <si>
    <t>Respuestos</t>
  </si>
  <si>
    <t>Accesorios</t>
  </si>
  <si>
    <t>2.4.2.2.02</t>
  </si>
  <si>
    <t>2.2.5.3.03</t>
  </si>
  <si>
    <t>Alquiler de equipo de comunicación</t>
  </si>
  <si>
    <t>Alquiler de equipo de oficina y muebles</t>
  </si>
  <si>
    <t>2.2.5.4.01</t>
  </si>
  <si>
    <t>Otros Alquileres y arrendamientos por derecho de usos</t>
  </si>
  <si>
    <t>Alquileres de equipo de transporte, traccion y elevacion</t>
  </si>
  <si>
    <t>2.2.7.2.05</t>
  </si>
  <si>
    <t>Mantenimiento y reparación de equipos de comunicación y audiovisuales</t>
  </si>
  <si>
    <t>OBRAS EN EDIFICACIONES</t>
  </si>
  <si>
    <t>2.7.1.2.01</t>
  </si>
  <si>
    <t>Obras para edificacion no residencial</t>
  </si>
  <si>
    <t>Servicios de Alimentación</t>
  </si>
  <si>
    <t>2.2.9.2.01</t>
  </si>
  <si>
    <t>2.4.1.6.01</t>
  </si>
  <si>
    <t>TOTAL SERVICIOS DE CAMBIO DE NOMBRES</t>
  </si>
  <si>
    <t xml:space="preserve">Servicios de capacitación </t>
  </si>
  <si>
    <t>Otras contrataciones de servicios</t>
  </si>
  <si>
    <t>2.2.9.1.01</t>
  </si>
  <si>
    <t>Servicios de alimentación</t>
  </si>
  <si>
    <t> Otras transferencias corrientes a instituciones descentralizadas y autónomas no financieras</t>
  </si>
  <si>
    <t>2.7.1.5.01</t>
  </si>
  <si>
    <t>Supervisión e inspección de obras en edificaciones</t>
  </si>
  <si>
    <t>2.1.2.2.08</t>
  </si>
  <si>
    <t>Compensaciones especiales</t>
  </si>
  <si>
    <t>ENERO</t>
  </si>
  <si>
    <t>TOTAL EJECUTADO</t>
  </si>
  <si>
    <t xml:space="preserve">    Aprobado por:</t>
  </si>
  <si>
    <t>Alexi Martinez Olivo</t>
  </si>
  <si>
    <t xml:space="preserve"> Director Financiero</t>
  </si>
  <si>
    <t xml:space="preserve">    Revisado por:</t>
  </si>
  <si>
    <t xml:space="preserve">    Deysis Matos</t>
  </si>
  <si>
    <t xml:space="preserve">Encargada Dpto.Presupuesto </t>
  </si>
  <si>
    <t xml:space="preserve">   Analista Dpto.Presupuesto </t>
  </si>
  <si>
    <t xml:space="preserve"> Agustina Garcia</t>
  </si>
  <si>
    <t xml:space="preserve">   Realizado por:</t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</si>
  <si>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Ley.</t>
    </r>
  </si>
  <si>
    <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</si>
  <si>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pon la recepción de conformidad de obras, bienes y oportunamente contratados o, en los casos de gastos sin contraprestación, pon haberse cumplido los requisitos administrativos dispuestos pon el reglamento de la presente ley.</t>
    </r>
  </si>
  <si>
    <t xml:space="preserve">ADMINISTRACIÓN  Y SERVICIO DE JUSTICIA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</si>
</sst>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/>
    </xf>
    <xf numFmtId="49" fontId="2" fillId="4" borderId="3" xfId="2" applyNumberFormat="1" applyFont="1" applyFill="1" applyBorder="1" applyAlignment="1">
      <alignment horizontal="center"/>
    </xf>
    <xf numFmtId="0" fontId="2" fillId="5" borderId="3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3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3" xfId="2" applyNumberFormat="1" applyFont="1" applyFill="1" applyBorder="1" applyAlignment="1">
      <alignment horizontal="center"/>
    </xf>
    <xf numFmtId="49" fontId="2" fillId="6" borderId="3" xfId="2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/>
    </xf>
    <xf numFmtId="39" fontId="2" fillId="3" borderId="6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39" fontId="3" fillId="0" borderId="0" xfId="0" applyNumberFormat="1" applyFont="1" applyFill="1" applyBorder="1" applyAlignment="1">
      <alignment wrapText="1"/>
    </xf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5" fillId="0" borderId="0" xfId="0" applyFont="1" applyFill="1"/>
    <xf numFmtId="0" fontId="5" fillId="0" borderId="0" xfId="0" applyFont="1" applyAlignment="1"/>
    <xf numFmtId="49" fontId="2" fillId="4" borderId="3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49" fontId="2" fillId="2" borderId="3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43" fontId="4" fillId="0" borderId="0" xfId="1" applyFont="1"/>
    <xf numFmtId="39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39" fontId="3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 wrapText="1"/>
    </xf>
    <xf numFmtId="43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left" vertical="center"/>
    </xf>
    <xf numFmtId="39" fontId="4" fillId="0" borderId="3" xfId="1" applyNumberFormat="1" applyFont="1" applyFill="1" applyBorder="1" applyAlignment="1"/>
    <xf numFmtId="0" fontId="5" fillId="2" borderId="1" xfId="0" applyFont="1" applyFill="1" applyBorder="1" applyAlignment="1">
      <alignment horizontal="center" wrapText="1"/>
    </xf>
    <xf numFmtId="39" fontId="5" fillId="3" borderId="7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>
      <alignment vertical="center"/>
    </xf>
    <xf numFmtId="39" fontId="5" fillId="5" borderId="3" xfId="1" applyNumberFormat="1" applyFont="1" applyFill="1" applyBorder="1" applyAlignment="1"/>
    <xf numFmtId="39" fontId="5" fillId="2" borderId="3" xfId="1" applyNumberFormat="1" applyFont="1" applyFill="1" applyBorder="1" applyAlignment="1"/>
    <xf numFmtId="39" fontId="5" fillId="0" borderId="3" xfId="1" applyNumberFormat="1" applyFont="1" applyFill="1" applyBorder="1" applyAlignment="1"/>
    <xf numFmtId="39" fontId="4" fillId="0" borderId="3" xfId="1" applyNumberFormat="1" applyFont="1" applyFill="1" applyBorder="1" applyAlignment="1">
      <alignment wrapText="1"/>
    </xf>
    <xf numFmtId="39" fontId="4" fillId="0" borderId="3" xfId="1" applyNumberFormat="1" applyFont="1" applyFill="1" applyBorder="1" applyAlignment="1">
      <alignment horizontal="right"/>
    </xf>
    <xf numFmtId="39" fontId="5" fillId="0" borderId="3" xfId="1" applyNumberFormat="1" applyFont="1" applyBorder="1" applyAlignment="1"/>
    <xf numFmtId="39" fontId="5" fillId="2" borderId="3" xfId="1" applyNumberFormat="1" applyFont="1" applyFill="1" applyBorder="1" applyAlignment="1">
      <alignment wrapText="1"/>
    </xf>
    <xf numFmtId="39" fontId="5" fillId="2" borderId="3" xfId="1" applyNumberFormat="1" applyFont="1" applyFill="1" applyBorder="1" applyAlignment="1">
      <alignment vertical="center"/>
    </xf>
    <xf numFmtId="39" fontId="5" fillId="6" borderId="3" xfId="1" applyNumberFormat="1" applyFont="1" applyFill="1" applyBorder="1" applyAlignment="1"/>
    <xf numFmtId="39" fontId="5" fillId="6" borderId="3" xfId="1" applyNumberFormat="1" applyFont="1" applyFill="1" applyBorder="1" applyAlignment="1">
      <alignment vertical="center"/>
    </xf>
    <xf numFmtId="39" fontId="5" fillId="4" borderId="3" xfId="1" applyNumberFormat="1" applyFont="1" applyFill="1" applyBorder="1" applyAlignment="1"/>
    <xf numFmtId="39" fontId="5" fillId="7" borderId="3" xfId="1" applyNumberFormat="1" applyFont="1" applyFill="1" applyBorder="1" applyAlignment="1"/>
    <xf numFmtId="39" fontId="4" fillId="3" borderId="3" xfId="1" applyNumberFormat="1" applyFont="1" applyFill="1" applyBorder="1" applyAlignment="1"/>
    <xf numFmtId="39" fontId="5" fillId="3" borderId="5" xfId="1" applyNumberFormat="1" applyFont="1" applyFill="1" applyBorder="1" applyAlignment="1"/>
    <xf numFmtId="43" fontId="5" fillId="0" borderId="0" xfId="1" applyFont="1" applyFill="1"/>
    <xf numFmtId="0" fontId="5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/>
    </xf>
    <xf numFmtId="39" fontId="3" fillId="0" borderId="3" xfId="1" applyNumberFormat="1" applyFont="1" applyFill="1" applyBorder="1" applyAlignment="1"/>
    <xf numFmtId="39" fontId="2" fillId="2" borderId="3" xfId="1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43" fontId="4" fillId="0" borderId="0" xfId="1" applyFont="1" applyAlignment="1">
      <alignment horizontal="left"/>
    </xf>
    <xf numFmtId="43" fontId="5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/>
    <xf numFmtId="43" fontId="4" fillId="0" borderId="0" xfId="1" applyFont="1" applyAlignment="1">
      <alignment horizontal="center"/>
    </xf>
    <xf numFmtId="43" fontId="5" fillId="0" borderId="0" xfId="0" applyNumberFormat="1" applyFont="1" applyAlignment="1">
      <alignment horizontal="center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73"/>
  <sheetViews>
    <sheetView showGridLines="0" tabSelected="1" zoomScaleNormal="100" workbookViewId="0">
      <pane xSplit="3" ySplit="6" topLeftCell="D142" activePane="bottomRight" state="frozen"/>
      <selection pane="topRight" activeCell="D1" sqref="D1"/>
      <selection pane="bottomLeft" activeCell="A7" sqref="A7"/>
      <selection pane="bottomRight" activeCell="J249" sqref="J249"/>
    </sheetView>
  </sheetViews>
  <sheetFormatPr baseColWidth="10" defaultRowHeight="12.75" x14ac:dyDescent="0.2"/>
  <cols>
    <col min="1" max="1" width="5.28515625" style="53" customWidth="1"/>
    <col min="2" max="2" width="14.5703125" style="53" customWidth="1"/>
    <col min="3" max="3" width="50.7109375" style="53" customWidth="1"/>
    <col min="4" max="5" width="19.42578125" style="53" customWidth="1"/>
    <col min="6" max="6" width="26.140625" style="53" customWidth="1"/>
    <col min="7" max="7" width="14.85546875" style="53" bestFit="1" customWidth="1"/>
    <col min="8" max="8" width="15.42578125" style="53" bestFit="1" customWidth="1"/>
    <col min="9" max="9" width="14.42578125" style="53" bestFit="1" customWidth="1"/>
    <col min="10" max="16384" width="11.42578125" style="53"/>
  </cols>
  <sheetData>
    <row r="1" spans="2:9" ht="30" customHeight="1" x14ac:dyDescent="0.2">
      <c r="B1" s="83" t="s">
        <v>0</v>
      </c>
      <c r="C1" s="1" t="s">
        <v>1</v>
      </c>
      <c r="D1" s="92" t="s">
        <v>282</v>
      </c>
      <c r="E1" s="92" t="s">
        <v>326</v>
      </c>
      <c r="F1" s="92" t="s">
        <v>327</v>
      </c>
    </row>
    <row r="2" spans="2:9" ht="15.75" customHeight="1" x14ac:dyDescent="0.2">
      <c r="B2" s="89">
        <v>11</v>
      </c>
      <c r="C2" s="90" t="s">
        <v>340</v>
      </c>
      <c r="D2" s="93">
        <f>+D3+D184+D202+D221+D242</f>
        <v>1172006944</v>
      </c>
      <c r="E2" s="93">
        <f>+E3+E184+E202+E221+E242</f>
        <v>60981376.780317657</v>
      </c>
      <c r="F2" s="93">
        <f>+F3+F184+F202+F221+F242</f>
        <v>60981376.780317657</v>
      </c>
    </row>
    <row r="3" spans="2:9" x14ac:dyDescent="0.2">
      <c r="B3" s="67" t="s">
        <v>2</v>
      </c>
      <c r="C3" s="68" t="s">
        <v>3</v>
      </c>
      <c r="D3" s="94">
        <f>+D4+D40+D97+D156+D161+D178</f>
        <v>1025450854</v>
      </c>
      <c r="E3" s="94">
        <f>+E4+E40+E97+E156+E161+E178</f>
        <v>39767892.815480508</v>
      </c>
      <c r="F3" s="94">
        <f>+F4+F40+F97+F156+F161+F178</f>
        <v>39767892.815480508</v>
      </c>
    </row>
    <row r="4" spans="2:9" x14ac:dyDescent="0.2">
      <c r="B4" s="3">
        <v>21</v>
      </c>
      <c r="C4" s="4" t="s">
        <v>4</v>
      </c>
      <c r="D4" s="95">
        <f>+D5+D19+D24+D29+D35</f>
        <v>607513892</v>
      </c>
      <c r="E4" s="95">
        <f>+E5+E19+E24+E29+E35</f>
        <v>30022453.19777035</v>
      </c>
      <c r="F4" s="95">
        <f>+F5+F19+F24+F29+F35</f>
        <v>30022453.19777035</v>
      </c>
    </row>
    <row r="5" spans="2:9" x14ac:dyDescent="0.2">
      <c r="B5" s="5">
        <v>211</v>
      </c>
      <c r="C5" s="6" t="s">
        <v>5</v>
      </c>
      <c r="D5" s="96">
        <f>+D6+D8+D11+D13+D15+D17</f>
        <v>425274232</v>
      </c>
      <c r="E5" s="96">
        <f>+E6+E8+E11+E13+E15+E17</f>
        <v>18146051.504022151</v>
      </c>
      <c r="F5" s="96">
        <f>+F6+F8+F11+F13+F15+F17</f>
        <v>18146051.504022151</v>
      </c>
    </row>
    <row r="6" spans="2:9" x14ac:dyDescent="0.2">
      <c r="B6" s="7">
        <v>2111</v>
      </c>
      <c r="C6" s="8" t="s">
        <v>6</v>
      </c>
      <c r="D6" s="97">
        <f t="shared" ref="D6:F6" si="0">+D7</f>
        <v>333090529</v>
      </c>
      <c r="E6" s="97">
        <f t="shared" si="0"/>
        <v>14551455.297593908</v>
      </c>
      <c r="F6" s="97">
        <f t="shared" si="0"/>
        <v>14551455.297593908</v>
      </c>
    </row>
    <row r="7" spans="2:9" ht="17.25" customHeight="1" x14ac:dyDescent="0.2">
      <c r="B7" s="9" t="s">
        <v>7</v>
      </c>
      <c r="C7" s="10" t="s">
        <v>191</v>
      </c>
      <c r="D7" s="91">
        <v>333090529</v>
      </c>
      <c r="E7" s="91">
        <v>14551455.297593908</v>
      </c>
      <c r="F7" s="91">
        <f>+E7</f>
        <v>14551455.297593908</v>
      </c>
    </row>
    <row r="8" spans="2:9" ht="25.5" x14ac:dyDescent="0.2">
      <c r="B8" s="7">
        <v>2112</v>
      </c>
      <c r="C8" s="60" t="s">
        <v>182</v>
      </c>
      <c r="D8" s="97">
        <f t="shared" ref="D8:E8" si="1">SUM(D9:D10)</f>
        <v>5000000</v>
      </c>
      <c r="E8" s="97">
        <f t="shared" si="1"/>
        <v>50000</v>
      </c>
      <c r="F8" s="97">
        <f t="shared" ref="F8" si="2">SUM(F9:F10)</f>
        <v>50000</v>
      </c>
      <c r="G8" s="81"/>
      <c r="I8" s="86"/>
    </row>
    <row r="9" spans="2:9" ht="17.25" customHeight="1" x14ac:dyDescent="0.2">
      <c r="B9" s="9" t="s">
        <v>9</v>
      </c>
      <c r="C9" s="11" t="s">
        <v>10</v>
      </c>
      <c r="D9" s="91">
        <v>1000000</v>
      </c>
      <c r="E9" s="91">
        <v>0</v>
      </c>
      <c r="F9" s="91">
        <f t="shared" ref="F9:F10" si="3">+E9</f>
        <v>0</v>
      </c>
    </row>
    <row r="10" spans="2:9" ht="16.5" customHeight="1" x14ac:dyDescent="0.2">
      <c r="B10" s="9" t="s">
        <v>11</v>
      </c>
      <c r="C10" s="11" t="s">
        <v>12</v>
      </c>
      <c r="D10" s="91">
        <v>4000000</v>
      </c>
      <c r="E10" s="91">
        <v>50000</v>
      </c>
      <c r="F10" s="91">
        <f t="shared" si="3"/>
        <v>50000</v>
      </c>
      <c r="G10" s="86"/>
    </row>
    <row r="11" spans="2:9" ht="15.75" customHeight="1" x14ac:dyDescent="0.2">
      <c r="B11" s="7">
        <v>2113</v>
      </c>
      <c r="C11" s="60" t="s">
        <v>13</v>
      </c>
      <c r="D11" s="97">
        <f t="shared" ref="D11:F11" si="4">+D12</f>
        <v>100000</v>
      </c>
      <c r="E11" s="97">
        <f t="shared" si="4"/>
        <v>0</v>
      </c>
      <c r="F11" s="97">
        <f t="shared" si="4"/>
        <v>0</v>
      </c>
      <c r="G11" s="81"/>
      <c r="H11" s="81"/>
    </row>
    <row r="12" spans="2:9" ht="16.5" customHeight="1" x14ac:dyDescent="0.2">
      <c r="B12" s="9" t="s">
        <v>14</v>
      </c>
      <c r="C12" s="84" t="s">
        <v>13</v>
      </c>
      <c r="D12" s="98">
        <v>100000</v>
      </c>
      <c r="E12" s="98">
        <v>0</v>
      </c>
      <c r="F12" s="98">
        <f>+E12</f>
        <v>0</v>
      </c>
      <c r="G12" s="86"/>
      <c r="H12" s="81"/>
    </row>
    <row r="13" spans="2:9" ht="17.25" customHeight="1" x14ac:dyDescent="0.2">
      <c r="B13" s="7">
        <v>2114</v>
      </c>
      <c r="C13" s="12" t="s">
        <v>15</v>
      </c>
      <c r="D13" s="97">
        <v>30083703</v>
      </c>
      <c r="E13" s="97">
        <f>+E14</f>
        <v>-885.73</v>
      </c>
      <c r="F13" s="97">
        <f>+F14</f>
        <v>-885.73</v>
      </c>
      <c r="G13" s="81"/>
      <c r="H13" s="81"/>
    </row>
    <row r="14" spans="2:9" ht="17.25" customHeight="1" x14ac:dyDescent="0.2">
      <c r="B14" s="9" t="s">
        <v>279</v>
      </c>
      <c r="C14" s="11" t="s">
        <v>275</v>
      </c>
      <c r="D14" s="91">
        <v>30083703</v>
      </c>
      <c r="E14" s="91">
        <v>-885.73</v>
      </c>
      <c r="F14" s="91">
        <f>+E14</f>
        <v>-885.73</v>
      </c>
      <c r="H14" s="86"/>
    </row>
    <row r="15" spans="2:9" ht="16.5" customHeight="1" x14ac:dyDescent="0.2">
      <c r="B15" s="7">
        <v>2115</v>
      </c>
      <c r="C15" s="8" t="s">
        <v>16</v>
      </c>
      <c r="D15" s="97">
        <f t="shared" ref="D15:F15" si="5">+D16</f>
        <v>25000000</v>
      </c>
      <c r="E15" s="97">
        <f t="shared" si="5"/>
        <v>2238324.4848223352</v>
      </c>
      <c r="F15" s="97">
        <f t="shared" si="5"/>
        <v>2238324.4848223352</v>
      </c>
      <c r="G15" s="82"/>
      <c r="H15" s="86"/>
    </row>
    <row r="16" spans="2:9" ht="18" customHeight="1" x14ac:dyDescent="0.2">
      <c r="B16" s="9" t="s">
        <v>17</v>
      </c>
      <c r="C16" s="10" t="s">
        <v>192</v>
      </c>
      <c r="D16" s="91">
        <v>25000000</v>
      </c>
      <c r="E16" s="91">
        <v>2238324.4848223352</v>
      </c>
      <c r="F16" s="91">
        <f>+E16</f>
        <v>2238324.4848223352</v>
      </c>
    </row>
    <row r="17" spans="2:9" x14ac:dyDescent="0.2">
      <c r="B17" s="7">
        <v>2116</v>
      </c>
      <c r="C17" s="12" t="s">
        <v>18</v>
      </c>
      <c r="D17" s="97">
        <f t="shared" ref="D17:F17" si="6">+D18</f>
        <v>32000000</v>
      </c>
      <c r="E17" s="97">
        <f t="shared" si="6"/>
        <v>1307157.4516059067</v>
      </c>
      <c r="F17" s="97">
        <f t="shared" si="6"/>
        <v>1307157.4516059067</v>
      </c>
    </row>
    <row r="18" spans="2:9" ht="12.75" customHeight="1" x14ac:dyDescent="0.2">
      <c r="B18" s="9" t="s">
        <v>280</v>
      </c>
      <c r="C18" s="10" t="s">
        <v>18</v>
      </c>
      <c r="D18" s="91">
        <v>32000000</v>
      </c>
      <c r="E18" s="91">
        <v>1307157.4516059067</v>
      </c>
      <c r="F18" s="91">
        <f>+E18</f>
        <v>1307157.4516059067</v>
      </c>
      <c r="G18" s="86"/>
      <c r="H18" s="86"/>
    </row>
    <row r="19" spans="2:9" x14ac:dyDescent="0.2">
      <c r="B19" s="5">
        <v>212</v>
      </c>
      <c r="C19" s="13" t="s">
        <v>19</v>
      </c>
      <c r="D19" s="96">
        <f>+D20</f>
        <v>65719830</v>
      </c>
      <c r="E19" s="96">
        <f>+E20</f>
        <v>6884846.5999999996</v>
      </c>
      <c r="F19" s="96">
        <f>+F20</f>
        <v>6884846.5999999996</v>
      </c>
    </row>
    <row r="20" spans="2:9" x14ac:dyDescent="0.2">
      <c r="B20" s="7">
        <v>2122</v>
      </c>
      <c r="C20" s="12" t="s">
        <v>20</v>
      </c>
      <c r="D20" s="97">
        <f>SUM(D21:D23)</f>
        <v>65719830</v>
      </c>
      <c r="E20" s="97">
        <f>SUM(E21:E23)</f>
        <v>6884846.5999999996</v>
      </c>
      <c r="F20" s="97">
        <f>SUM(F21:F23)</f>
        <v>6884846.5999999996</v>
      </c>
    </row>
    <row r="21" spans="2:9" ht="19.5" customHeight="1" x14ac:dyDescent="0.2">
      <c r="B21" s="9" t="s">
        <v>21</v>
      </c>
      <c r="C21" s="10" t="s">
        <v>193</v>
      </c>
      <c r="D21" s="91">
        <v>20200000</v>
      </c>
      <c r="E21" s="91">
        <v>3228261.08</v>
      </c>
      <c r="F21" s="91">
        <f t="shared" ref="F21:F23" si="7">+E21</f>
        <v>3228261.08</v>
      </c>
    </row>
    <row r="22" spans="2:9" ht="18" customHeight="1" x14ac:dyDescent="0.2">
      <c r="B22" s="14" t="s">
        <v>22</v>
      </c>
      <c r="C22" s="62" t="s">
        <v>194</v>
      </c>
      <c r="D22" s="91">
        <v>45000000</v>
      </c>
      <c r="E22" s="91">
        <v>3656585.52</v>
      </c>
      <c r="F22" s="91">
        <f t="shared" si="7"/>
        <v>3656585.52</v>
      </c>
    </row>
    <row r="23" spans="2:9" ht="18" customHeight="1" x14ac:dyDescent="0.2">
      <c r="B23" s="14" t="s">
        <v>324</v>
      </c>
      <c r="C23" s="62" t="s">
        <v>325</v>
      </c>
      <c r="D23" s="91">
        <v>519830</v>
      </c>
      <c r="E23" s="91">
        <v>0</v>
      </c>
      <c r="F23" s="91">
        <f t="shared" si="7"/>
        <v>0</v>
      </c>
    </row>
    <row r="24" spans="2:9" x14ac:dyDescent="0.2">
      <c r="B24" s="16">
        <v>213</v>
      </c>
      <c r="C24" s="17" t="s">
        <v>23</v>
      </c>
      <c r="D24" s="96">
        <f t="shared" ref="D24:E24" si="8">+D25+D27</f>
        <v>8800000</v>
      </c>
      <c r="E24" s="96">
        <f t="shared" si="8"/>
        <v>1136711.1099999999</v>
      </c>
      <c r="F24" s="96">
        <f t="shared" ref="F24" si="9">+F25+F27</f>
        <v>1136711.1099999999</v>
      </c>
    </row>
    <row r="25" spans="2:9" x14ac:dyDescent="0.2">
      <c r="B25" s="18">
        <v>2131</v>
      </c>
      <c r="C25" s="19" t="s">
        <v>24</v>
      </c>
      <c r="D25" s="97">
        <f t="shared" ref="D25:F25" si="10">+D26</f>
        <v>5000000</v>
      </c>
      <c r="E25" s="97">
        <f t="shared" si="10"/>
        <v>821152.36</v>
      </c>
      <c r="F25" s="97">
        <f t="shared" si="10"/>
        <v>821152.36</v>
      </c>
    </row>
    <row r="26" spans="2:9" x14ac:dyDescent="0.2">
      <c r="B26" s="14" t="s">
        <v>25</v>
      </c>
      <c r="C26" s="15" t="s">
        <v>195</v>
      </c>
      <c r="D26" s="91">
        <v>5000000</v>
      </c>
      <c r="E26" s="91">
        <v>821152.36</v>
      </c>
      <c r="F26" s="91">
        <f>+E26</f>
        <v>821152.36</v>
      </c>
    </row>
    <row r="27" spans="2:9" x14ac:dyDescent="0.2">
      <c r="B27" s="18">
        <v>2132</v>
      </c>
      <c r="C27" s="19" t="s">
        <v>26</v>
      </c>
      <c r="D27" s="97">
        <f t="shared" ref="D27:F27" si="11">+D28</f>
        <v>3800000</v>
      </c>
      <c r="E27" s="97">
        <f t="shared" si="11"/>
        <v>315558.75</v>
      </c>
      <c r="F27" s="97">
        <f t="shared" si="11"/>
        <v>315558.75</v>
      </c>
    </row>
    <row r="28" spans="2:9" x14ac:dyDescent="0.2">
      <c r="B28" s="14" t="s">
        <v>27</v>
      </c>
      <c r="C28" s="15" t="s">
        <v>196</v>
      </c>
      <c r="D28" s="91">
        <v>3800000</v>
      </c>
      <c r="E28" s="91">
        <v>315558.75</v>
      </c>
      <c r="F28" s="91">
        <f>+E28</f>
        <v>315558.75</v>
      </c>
    </row>
    <row r="29" spans="2:9" x14ac:dyDescent="0.2">
      <c r="B29" s="16">
        <v>214</v>
      </c>
      <c r="C29" s="17" t="s">
        <v>28</v>
      </c>
      <c r="D29" s="96">
        <f>+D30+D31</f>
        <v>44519830</v>
      </c>
      <c r="E29" s="96">
        <f>+E30+E31</f>
        <v>51183.08</v>
      </c>
      <c r="F29" s="96">
        <f>+F30+F31</f>
        <v>51183.08</v>
      </c>
    </row>
    <row r="30" spans="2:9" ht="15" customHeight="1" x14ac:dyDescent="0.2">
      <c r="B30" s="14" t="s">
        <v>29</v>
      </c>
      <c r="C30" s="58" t="s">
        <v>30</v>
      </c>
      <c r="D30" s="91">
        <v>1000000</v>
      </c>
      <c r="E30" s="91">
        <v>0</v>
      </c>
      <c r="F30" s="91">
        <f>+E30</f>
        <v>0</v>
      </c>
      <c r="G30" s="82"/>
    </row>
    <row r="31" spans="2:9" x14ac:dyDescent="0.2">
      <c r="B31" s="18">
        <v>2142</v>
      </c>
      <c r="C31" s="59" t="s">
        <v>31</v>
      </c>
      <c r="D31" s="97">
        <f>SUM(D32:D34)</f>
        <v>43519830</v>
      </c>
      <c r="E31" s="97">
        <f>SUM(E32:E34)</f>
        <v>51183.08</v>
      </c>
      <c r="F31" s="97">
        <f>SUM(F32:F34)</f>
        <v>51183.08</v>
      </c>
      <c r="G31" s="81"/>
      <c r="I31" s="86"/>
    </row>
    <row r="32" spans="2:9" x14ac:dyDescent="0.2">
      <c r="B32" s="14" t="s">
        <v>32</v>
      </c>
      <c r="C32" s="58" t="s">
        <v>33</v>
      </c>
      <c r="D32" s="91">
        <v>2019830</v>
      </c>
      <c r="E32" s="91">
        <v>0</v>
      </c>
      <c r="F32" s="91">
        <f t="shared" ref="F32:F34" si="12">+E32</f>
        <v>0</v>
      </c>
      <c r="G32" s="81"/>
      <c r="I32" s="81"/>
    </row>
    <row r="33" spans="2:7" ht="14.25" customHeight="1" x14ac:dyDescent="0.2">
      <c r="B33" s="14" t="s">
        <v>34</v>
      </c>
      <c r="C33" s="58" t="s">
        <v>35</v>
      </c>
      <c r="D33" s="91">
        <v>1000000</v>
      </c>
      <c r="E33" s="91">
        <v>0</v>
      </c>
      <c r="F33" s="91">
        <f t="shared" si="12"/>
        <v>0</v>
      </c>
      <c r="G33" s="81"/>
    </row>
    <row r="34" spans="2:7" ht="16.5" customHeight="1" x14ac:dyDescent="0.2">
      <c r="B34" s="14" t="s">
        <v>188</v>
      </c>
      <c r="C34" s="58" t="s">
        <v>197</v>
      </c>
      <c r="D34" s="91">
        <v>40500000</v>
      </c>
      <c r="E34" s="91">
        <v>51183.08</v>
      </c>
      <c r="F34" s="91">
        <f t="shared" si="12"/>
        <v>51183.08</v>
      </c>
    </row>
    <row r="35" spans="2:7" x14ac:dyDescent="0.2">
      <c r="B35" s="16">
        <v>215</v>
      </c>
      <c r="C35" s="20" t="s">
        <v>36</v>
      </c>
      <c r="D35" s="96">
        <f t="shared" ref="D35:E35" si="13">D38+D37+D36+D39</f>
        <v>63200000</v>
      </c>
      <c r="E35" s="96">
        <f t="shared" si="13"/>
        <v>3803660.9037481993</v>
      </c>
      <c r="F35" s="96">
        <f t="shared" ref="F35" si="14">F38+F37+F36+F39</f>
        <v>3803660.9037481993</v>
      </c>
    </row>
    <row r="36" spans="2:7" x14ac:dyDescent="0.2">
      <c r="B36" s="14" t="s">
        <v>37</v>
      </c>
      <c r="C36" s="15" t="s">
        <v>198</v>
      </c>
      <c r="D36" s="91">
        <v>19000000</v>
      </c>
      <c r="E36" s="91">
        <v>1026615.2277751999</v>
      </c>
      <c r="F36" s="91">
        <f t="shared" ref="F36:F39" si="15">+E36</f>
        <v>1026615.2277751999</v>
      </c>
    </row>
    <row r="37" spans="2:7" x14ac:dyDescent="0.2">
      <c r="B37" s="14" t="s">
        <v>38</v>
      </c>
      <c r="C37" s="15" t="s">
        <v>199</v>
      </c>
      <c r="D37" s="91">
        <v>20000000</v>
      </c>
      <c r="E37" s="91">
        <v>1035746.6210379996</v>
      </c>
      <c r="F37" s="91">
        <f t="shared" si="15"/>
        <v>1035746.6210379996</v>
      </c>
    </row>
    <row r="38" spans="2:7" ht="14.25" customHeight="1" x14ac:dyDescent="0.2">
      <c r="B38" s="14" t="s">
        <v>39</v>
      </c>
      <c r="C38" s="15" t="s">
        <v>200</v>
      </c>
      <c r="D38" s="112">
        <v>2200000</v>
      </c>
      <c r="E38" s="112">
        <v>124899.05493499999</v>
      </c>
      <c r="F38" s="112">
        <f t="shared" si="15"/>
        <v>124899.05493499999</v>
      </c>
    </row>
    <row r="39" spans="2:7" ht="24" customHeight="1" x14ac:dyDescent="0.2">
      <c r="B39" s="114" t="s">
        <v>187</v>
      </c>
      <c r="C39" s="23" t="s">
        <v>201</v>
      </c>
      <c r="D39" s="91">
        <v>22000000</v>
      </c>
      <c r="E39" s="91">
        <v>1616400</v>
      </c>
      <c r="F39" s="91">
        <f t="shared" si="15"/>
        <v>1616400</v>
      </c>
      <c r="G39" s="81"/>
    </row>
    <row r="40" spans="2:7" x14ac:dyDescent="0.2">
      <c r="B40" s="21">
        <v>22</v>
      </c>
      <c r="C40" s="22" t="s">
        <v>40</v>
      </c>
      <c r="D40" s="95">
        <f>D41+D50+D53+D56+D60+D69+D72+D78+D91</f>
        <v>145202467</v>
      </c>
      <c r="E40" s="95">
        <f>E41+E50+E53+E56+E60+E69+E72+E78+E91</f>
        <v>8003705.73891016</v>
      </c>
      <c r="F40" s="95">
        <f>F41+F50+F53+F56+F60+F69+F72+F78+F91</f>
        <v>8003705.73891016</v>
      </c>
    </row>
    <row r="41" spans="2:7" x14ac:dyDescent="0.2">
      <c r="B41" s="16">
        <v>221</v>
      </c>
      <c r="C41" s="17" t="s">
        <v>41</v>
      </c>
      <c r="D41" s="96">
        <f t="shared" ref="D41:E41" si="16">D42+D43+D44+D45+D46+D47+D48+D49</f>
        <v>15990000</v>
      </c>
      <c r="E41" s="96">
        <f t="shared" si="16"/>
        <v>1557151.3038143599</v>
      </c>
      <c r="F41" s="96">
        <f t="shared" ref="F41" si="17">F42+F43+F44+F45+F46+F47+F48+F49</f>
        <v>1557151.3038143599</v>
      </c>
    </row>
    <row r="42" spans="2:7" x14ac:dyDescent="0.2">
      <c r="B42" s="14" t="s">
        <v>42</v>
      </c>
      <c r="C42" s="15" t="s">
        <v>43</v>
      </c>
      <c r="D42" s="91">
        <v>300000</v>
      </c>
      <c r="E42" s="91">
        <v>14750</v>
      </c>
      <c r="F42" s="91">
        <f t="shared" ref="F42:F49" si="18">+E42</f>
        <v>14750</v>
      </c>
    </row>
    <row r="43" spans="2:7" x14ac:dyDescent="0.2">
      <c r="B43" s="14" t="s">
        <v>44</v>
      </c>
      <c r="C43" s="55" t="s">
        <v>202</v>
      </c>
      <c r="D43" s="91">
        <v>300000</v>
      </c>
      <c r="E43" s="91">
        <v>6595.25</v>
      </c>
      <c r="F43" s="91">
        <f t="shared" si="18"/>
        <v>6595.25</v>
      </c>
    </row>
    <row r="44" spans="2:7" x14ac:dyDescent="0.2">
      <c r="B44" s="14" t="s">
        <v>45</v>
      </c>
      <c r="C44" s="62" t="s">
        <v>203</v>
      </c>
      <c r="D44" s="91">
        <v>4000000</v>
      </c>
      <c r="E44" s="91">
        <v>234596.43281435999</v>
      </c>
      <c r="F44" s="91">
        <f t="shared" si="18"/>
        <v>234596.43281435999</v>
      </c>
    </row>
    <row r="45" spans="2:7" x14ac:dyDescent="0.2">
      <c r="B45" s="14" t="s">
        <v>46</v>
      </c>
      <c r="C45" s="62" t="s">
        <v>204</v>
      </c>
      <c r="D45" s="91">
        <v>20000</v>
      </c>
      <c r="E45" s="91">
        <v>0</v>
      </c>
      <c r="F45" s="91">
        <f t="shared" si="18"/>
        <v>0</v>
      </c>
      <c r="G45" s="86"/>
    </row>
    <row r="46" spans="2:7" x14ac:dyDescent="0.2">
      <c r="B46" s="14" t="s">
        <v>47</v>
      </c>
      <c r="C46" s="55" t="s">
        <v>205</v>
      </c>
      <c r="D46" s="91">
        <v>5100000</v>
      </c>
      <c r="E46" s="91">
        <v>397861.58100000001</v>
      </c>
      <c r="F46" s="91">
        <f t="shared" si="18"/>
        <v>397861.58100000001</v>
      </c>
      <c r="G46" s="86"/>
    </row>
    <row r="47" spans="2:7" x14ac:dyDescent="0.2">
      <c r="B47" s="14" t="s">
        <v>48</v>
      </c>
      <c r="C47" s="62" t="s">
        <v>49</v>
      </c>
      <c r="D47" s="91">
        <v>6170000</v>
      </c>
      <c r="E47" s="91">
        <v>903348.04</v>
      </c>
      <c r="F47" s="91">
        <f t="shared" si="18"/>
        <v>903348.04</v>
      </c>
    </row>
    <row r="48" spans="2:7" x14ac:dyDescent="0.2">
      <c r="B48" s="14" t="s">
        <v>50</v>
      </c>
      <c r="C48" s="62" t="s">
        <v>51</v>
      </c>
      <c r="D48" s="91">
        <v>50000</v>
      </c>
      <c r="E48" s="91">
        <v>0</v>
      </c>
      <c r="F48" s="91">
        <f t="shared" si="18"/>
        <v>0</v>
      </c>
    </row>
    <row r="49" spans="2:6" x14ac:dyDescent="0.2">
      <c r="B49" s="14" t="s">
        <v>52</v>
      </c>
      <c r="C49" s="62" t="s">
        <v>206</v>
      </c>
      <c r="D49" s="91">
        <v>50000</v>
      </c>
      <c r="E49" s="91">
        <v>0</v>
      </c>
      <c r="F49" s="91">
        <f t="shared" si="18"/>
        <v>0</v>
      </c>
    </row>
    <row r="50" spans="2:6" x14ac:dyDescent="0.2">
      <c r="B50" s="16">
        <v>222</v>
      </c>
      <c r="C50" s="69" t="s">
        <v>53</v>
      </c>
      <c r="D50" s="96">
        <f t="shared" ref="D50:E50" si="19">+D51+D52</f>
        <v>5395000</v>
      </c>
      <c r="E50" s="96">
        <f t="shared" si="19"/>
        <v>375002.82</v>
      </c>
      <c r="F50" s="96">
        <f t="shared" ref="F50" si="20">+F51+F52</f>
        <v>375002.82</v>
      </c>
    </row>
    <row r="51" spans="2:6" x14ac:dyDescent="0.2">
      <c r="B51" s="24" t="s">
        <v>54</v>
      </c>
      <c r="C51" s="15" t="s">
        <v>207</v>
      </c>
      <c r="D51" s="91">
        <v>4000000</v>
      </c>
      <c r="E51" s="91">
        <v>182249.82</v>
      </c>
      <c r="F51" s="91">
        <f t="shared" ref="F51:F52" si="21">+E51</f>
        <v>182249.82</v>
      </c>
    </row>
    <row r="52" spans="2:6" x14ac:dyDescent="0.2">
      <c r="B52" s="24" t="s">
        <v>55</v>
      </c>
      <c r="C52" s="15" t="s">
        <v>208</v>
      </c>
      <c r="D52" s="91">
        <v>1395000</v>
      </c>
      <c r="E52" s="91">
        <v>192753</v>
      </c>
      <c r="F52" s="91">
        <f t="shared" si="21"/>
        <v>192753</v>
      </c>
    </row>
    <row r="53" spans="2:6" x14ac:dyDescent="0.2">
      <c r="B53" s="16">
        <v>223</v>
      </c>
      <c r="C53" s="17" t="s">
        <v>56</v>
      </c>
      <c r="D53" s="96">
        <f t="shared" ref="D53:E53" si="22">SUM(D54:D55)</f>
        <v>6000000</v>
      </c>
      <c r="E53" s="96">
        <f t="shared" si="22"/>
        <v>353650</v>
      </c>
      <c r="F53" s="96">
        <f t="shared" ref="F53" si="23">SUM(F54:F55)</f>
        <v>353650</v>
      </c>
    </row>
    <row r="54" spans="2:6" x14ac:dyDescent="0.2">
      <c r="B54" s="14" t="s">
        <v>57</v>
      </c>
      <c r="C54" s="15" t="s">
        <v>209</v>
      </c>
      <c r="D54" s="99">
        <v>3000000</v>
      </c>
      <c r="E54" s="99">
        <v>87700</v>
      </c>
      <c r="F54" s="99">
        <f t="shared" ref="F54:F55" si="24">+E54</f>
        <v>87700</v>
      </c>
    </row>
    <row r="55" spans="2:6" x14ac:dyDescent="0.2">
      <c r="B55" s="14" t="s">
        <v>58</v>
      </c>
      <c r="C55" s="15" t="s">
        <v>210</v>
      </c>
      <c r="D55" s="99">
        <v>3000000</v>
      </c>
      <c r="E55" s="99">
        <v>265950</v>
      </c>
      <c r="F55" s="99">
        <f t="shared" si="24"/>
        <v>265950</v>
      </c>
    </row>
    <row r="56" spans="2:6" x14ac:dyDescent="0.2">
      <c r="B56" s="16">
        <v>224</v>
      </c>
      <c r="C56" s="17" t="s">
        <v>59</v>
      </c>
      <c r="D56" s="96">
        <f>+D57+D58+D59</f>
        <v>1750000</v>
      </c>
      <c r="E56" s="96">
        <f>+E57+E58+E59</f>
        <v>185638</v>
      </c>
      <c r="F56" s="96">
        <f>+F57+F58+F59</f>
        <v>185638</v>
      </c>
    </row>
    <row r="57" spans="2:6" x14ac:dyDescent="0.2">
      <c r="B57" s="14" t="s">
        <v>60</v>
      </c>
      <c r="C57" s="15" t="s">
        <v>211</v>
      </c>
      <c r="D57" s="112">
        <v>1500000</v>
      </c>
      <c r="E57" s="112">
        <v>109838</v>
      </c>
      <c r="F57" s="112">
        <f t="shared" ref="F57:F59" si="25">+E57</f>
        <v>109838</v>
      </c>
    </row>
    <row r="58" spans="2:6" x14ac:dyDescent="0.2">
      <c r="B58" s="14" t="s">
        <v>285</v>
      </c>
      <c r="C58" s="15" t="s">
        <v>286</v>
      </c>
      <c r="D58" s="112">
        <v>100000</v>
      </c>
      <c r="E58" s="112">
        <v>24000</v>
      </c>
      <c r="F58" s="112">
        <f t="shared" si="25"/>
        <v>24000</v>
      </c>
    </row>
    <row r="59" spans="2:6" x14ac:dyDescent="0.2">
      <c r="B59" s="14" t="s">
        <v>61</v>
      </c>
      <c r="C59" s="15" t="s">
        <v>62</v>
      </c>
      <c r="D59" s="91">
        <v>150000</v>
      </c>
      <c r="E59" s="91">
        <v>51800</v>
      </c>
      <c r="F59" s="91">
        <f t="shared" si="25"/>
        <v>51800</v>
      </c>
    </row>
    <row r="60" spans="2:6" ht="15.75" customHeight="1" x14ac:dyDescent="0.2">
      <c r="B60" s="16">
        <v>225</v>
      </c>
      <c r="C60" s="69" t="s">
        <v>63</v>
      </c>
      <c r="D60" s="96">
        <f>SUM(D61:D68)</f>
        <v>3640003</v>
      </c>
      <c r="E60" s="96">
        <f>SUM(E61:E68)</f>
        <v>46000</v>
      </c>
      <c r="F60" s="96">
        <f>SUM(F61:F68)</f>
        <v>46000</v>
      </c>
    </row>
    <row r="61" spans="2:6" ht="15" customHeight="1" x14ac:dyDescent="0.2">
      <c r="B61" s="24" t="s">
        <v>64</v>
      </c>
      <c r="C61" s="85" t="s">
        <v>212</v>
      </c>
      <c r="D61" s="91">
        <v>150000</v>
      </c>
      <c r="E61" s="91">
        <v>30000</v>
      </c>
      <c r="F61" s="91">
        <f t="shared" ref="F61:F68" si="26">+E61</f>
        <v>30000</v>
      </c>
    </row>
    <row r="62" spans="2:6" ht="28.5" customHeight="1" x14ac:dyDescent="0.2">
      <c r="B62" s="14" t="s">
        <v>189</v>
      </c>
      <c r="C62" s="70" t="s">
        <v>213</v>
      </c>
      <c r="D62" s="112">
        <v>150000</v>
      </c>
      <c r="E62" s="112">
        <v>16000</v>
      </c>
      <c r="F62" s="112">
        <f t="shared" si="26"/>
        <v>16000</v>
      </c>
    </row>
    <row r="63" spans="2:6" ht="17.25" customHeight="1" x14ac:dyDescent="0.2">
      <c r="B63" s="14" t="s">
        <v>302</v>
      </c>
      <c r="C63" s="70" t="s">
        <v>303</v>
      </c>
      <c r="D63" s="112">
        <v>360000</v>
      </c>
      <c r="E63" s="112">
        <v>0</v>
      </c>
      <c r="F63" s="112">
        <f t="shared" si="26"/>
        <v>0</v>
      </c>
    </row>
    <row r="64" spans="2:6" ht="19.5" customHeight="1" x14ac:dyDescent="0.2">
      <c r="B64" s="24" t="s">
        <v>190</v>
      </c>
      <c r="C64" s="71" t="s">
        <v>304</v>
      </c>
      <c r="D64" s="91">
        <v>270000</v>
      </c>
      <c r="E64" s="91">
        <v>0</v>
      </c>
      <c r="F64" s="91">
        <f t="shared" si="26"/>
        <v>0</v>
      </c>
    </row>
    <row r="65" spans="2:8" ht="19.5" customHeight="1" x14ac:dyDescent="0.2">
      <c r="B65" s="24" t="s">
        <v>305</v>
      </c>
      <c r="C65" s="71" t="s">
        <v>307</v>
      </c>
      <c r="D65" s="91">
        <v>120000</v>
      </c>
      <c r="E65" s="91">
        <v>0</v>
      </c>
      <c r="F65" s="91">
        <f t="shared" si="26"/>
        <v>0</v>
      </c>
    </row>
    <row r="66" spans="2:8" ht="21.75" customHeight="1" x14ac:dyDescent="0.2">
      <c r="B66" s="24" t="s">
        <v>287</v>
      </c>
      <c r="C66" s="71" t="s">
        <v>288</v>
      </c>
      <c r="D66" s="112">
        <v>490003</v>
      </c>
      <c r="E66" s="112">
        <v>0</v>
      </c>
      <c r="F66" s="112">
        <f t="shared" si="26"/>
        <v>0</v>
      </c>
      <c r="H66" s="81"/>
    </row>
    <row r="67" spans="2:8" ht="21.75" customHeight="1" x14ac:dyDescent="0.2">
      <c r="B67" s="24" t="s">
        <v>289</v>
      </c>
      <c r="C67" s="71" t="s">
        <v>306</v>
      </c>
      <c r="D67" s="112">
        <v>100000</v>
      </c>
      <c r="E67" s="112">
        <v>0</v>
      </c>
      <c r="F67" s="112">
        <f t="shared" si="26"/>
        <v>0</v>
      </c>
      <c r="H67" s="81"/>
    </row>
    <row r="68" spans="2:8" ht="16.5" customHeight="1" x14ac:dyDescent="0.2">
      <c r="B68" s="14" t="s">
        <v>65</v>
      </c>
      <c r="C68" s="70" t="s">
        <v>181</v>
      </c>
      <c r="D68" s="91">
        <v>2000000</v>
      </c>
      <c r="E68" s="91">
        <v>0</v>
      </c>
      <c r="F68" s="91">
        <f t="shared" si="26"/>
        <v>0</v>
      </c>
      <c r="G68" s="81"/>
      <c r="H68" s="81"/>
    </row>
    <row r="69" spans="2:8" x14ac:dyDescent="0.2">
      <c r="B69" s="16">
        <v>226</v>
      </c>
      <c r="C69" s="17" t="s">
        <v>66</v>
      </c>
      <c r="D69" s="96">
        <f t="shared" ref="D69:E69" si="27">+D70+D71</f>
        <v>60144080</v>
      </c>
      <c r="E69" s="96">
        <f t="shared" si="27"/>
        <v>0</v>
      </c>
      <c r="F69" s="96">
        <f t="shared" ref="F69" si="28">+F70+F71</f>
        <v>0</v>
      </c>
      <c r="H69" s="81"/>
    </row>
    <row r="70" spans="2:8" x14ac:dyDescent="0.2">
      <c r="B70" s="14" t="s">
        <v>67</v>
      </c>
      <c r="C70" s="15" t="s">
        <v>214</v>
      </c>
      <c r="D70" s="91">
        <v>5000000</v>
      </c>
      <c r="E70" s="91">
        <v>0</v>
      </c>
      <c r="F70" s="91">
        <f t="shared" ref="F70:F71" si="29">+E70</f>
        <v>0</v>
      </c>
    </row>
    <row r="71" spans="2:8" ht="18" customHeight="1" x14ac:dyDescent="0.2">
      <c r="B71" s="14" t="s">
        <v>68</v>
      </c>
      <c r="C71" s="15" t="s">
        <v>215</v>
      </c>
      <c r="D71" s="91">
        <v>55144080</v>
      </c>
      <c r="E71" s="91">
        <v>0</v>
      </c>
      <c r="F71" s="91">
        <f t="shared" si="29"/>
        <v>0</v>
      </c>
    </row>
    <row r="72" spans="2:8" ht="38.25" x14ac:dyDescent="0.2">
      <c r="B72" s="16">
        <v>227</v>
      </c>
      <c r="C72" s="20" t="s">
        <v>69</v>
      </c>
      <c r="D72" s="96">
        <f t="shared" ref="D72:E72" si="30">SUM(D73:D77)</f>
        <v>12400000</v>
      </c>
      <c r="E72" s="96">
        <f t="shared" si="30"/>
        <v>205150.27399999998</v>
      </c>
      <c r="F72" s="96">
        <f t="shared" ref="F72" si="31">SUM(F73:F77)</f>
        <v>205150.27399999998</v>
      </c>
    </row>
    <row r="73" spans="2:8" ht="13.5" customHeight="1" x14ac:dyDescent="0.2">
      <c r="B73" s="14" t="s">
        <v>70</v>
      </c>
      <c r="C73" s="55" t="s">
        <v>216</v>
      </c>
      <c r="D73" s="91">
        <v>7400000</v>
      </c>
      <c r="E73" s="91">
        <v>192947.46399999998</v>
      </c>
      <c r="F73" s="91">
        <f t="shared" ref="F73:F77" si="32">+E73</f>
        <v>192947.46399999998</v>
      </c>
    </row>
    <row r="74" spans="2:8" ht="13.5" customHeight="1" x14ac:dyDescent="0.2">
      <c r="B74" s="14" t="s">
        <v>71</v>
      </c>
      <c r="C74" s="55" t="s">
        <v>217</v>
      </c>
      <c r="D74" s="91">
        <v>1700000</v>
      </c>
      <c r="E74" s="91">
        <v>0</v>
      </c>
      <c r="F74" s="91">
        <f t="shared" si="32"/>
        <v>0</v>
      </c>
    </row>
    <row r="75" spans="2:8" ht="13.5" customHeight="1" x14ac:dyDescent="0.2">
      <c r="B75" s="14" t="s">
        <v>308</v>
      </c>
      <c r="C75" s="55" t="s">
        <v>309</v>
      </c>
      <c r="D75" s="91">
        <v>1300000</v>
      </c>
      <c r="E75" s="91">
        <v>0</v>
      </c>
      <c r="F75" s="91">
        <f t="shared" si="32"/>
        <v>0</v>
      </c>
    </row>
    <row r="76" spans="2:8" ht="13.5" customHeight="1" x14ac:dyDescent="0.2">
      <c r="B76" s="14" t="s">
        <v>72</v>
      </c>
      <c r="C76" s="55" t="s">
        <v>218</v>
      </c>
      <c r="D76" s="91">
        <v>1500000</v>
      </c>
      <c r="E76" s="91">
        <v>12202.81</v>
      </c>
      <c r="F76" s="91">
        <f t="shared" si="32"/>
        <v>12202.81</v>
      </c>
    </row>
    <row r="77" spans="2:8" ht="13.5" customHeight="1" x14ac:dyDescent="0.2">
      <c r="B77" s="14" t="s">
        <v>73</v>
      </c>
      <c r="C77" s="55" t="s">
        <v>219</v>
      </c>
      <c r="D77" s="91">
        <v>500000</v>
      </c>
      <c r="E77" s="91">
        <v>0</v>
      </c>
      <c r="F77" s="91">
        <f t="shared" si="32"/>
        <v>0</v>
      </c>
    </row>
    <row r="78" spans="2:8" ht="25.5" x14ac:dyDescent="0.2">
      <c r="B78" s="16">
        <v>228</v>
      </c>
      <c r="C78" s="57" t="s">
        <v>74</v>
      </c>
      <c r="D78" s="96">
        <f>+D79+D80+D81+D82+D83+D89</f>
        <v>28983384</v>
      </c>
      <c r="E78" s="96">
        <f>+E79+E80+E81+E82+E83+E89</f>
        <v>5281113.3410957996</v>
      </c>
      <c r="F78" s="96">
        <f>+F79+F80+F81+F82+F83+F89</f>
        <v>5281113.3410957996</v>
      </c>
    </row>
    <row r="79" spans="2:8" x14ac:dyDescent="0.2">
      <c r="B79" s="14" t="s">
        <v>75</v>
      </c>
      <c r="C79" s="15" t="s">
        <v>220</v>
      </c>
      <c r="D79" s="91">
        <v>2000000</v>
      </c>
      <c r="E79" s="91">
        <v>121285.48000000003</v>
      </c>
      <c r="F79" s="91">
        <f t="shared" ref="F79:F82" si="33">+E79</f>
        <v>121285.48000000003</v>
      </c>
    </row>
    <row r="80" spans="2:8" x14ac:dyDescent="0.2">
      <c r="B80" s="14" t="s">
        <v>76</v>
      </c>
      <c r="C80" s="23" t="s">
        <v>221</v>
      </c>
      <c r="D80" s="91">
        <v>400000</v>
      </c>
      <c r="E80" s="91">
        <v>24113.854600000002</v>
      </c>
      <c r="F80" s="91">
        <f t="shared" si="33"/>
        <v>24113.854600000002</v>
      </c>
    </row>
    <row r="81" spans="2:6" x14ac:dyDescent="0.2">
      <c r="B81" s="14" t="s">
        <v>77</v>
      </c>
      <c r="C81" s="23" t="s">
        <v>222</v>
      </c>
      <c r="D81" s="91">
        <v>7353384</v>
      </c>
      <c r="E81" s="91">
        <v>546439.00649579999</v>
      </c>
      <c r="F81" s="91">
        <f t="shared" si="33"/>
        <v>546439.00649579999</v>
      </c>
    </row>
    <row r="82" spans="2:6" x14ac:dyDescent="0.2">
      <c r="B82" s="111" t="s">
        <v>290</v>
      </c>
      <c r="C82" s="23" t="s">
        <v>291</v>
      </c>
      <c r="D82" s="112">
        <v>200000</v>
      </c>
      <c r="E82" s="112">
        <v>0</v>
      </c>
      <c r="F82" s="112">
        <f t="shared" si="33"/>
        <v>0</v>
      </c>
    </row>
    <row r="83" spans="2:6" x14ac:dyDescent="0.2">
      <c r="B83" s="27">
        <v>2287</v>
      </c>
      <c r="C83" s="28" t="s">
        <v>78</v>
      </c>
      <c r="D83" s="97">
        <f>+D84+D85+D86+D87+D88</f>
        <v>11130000</v>
      </c>
      <c r="E83" s="97">
        <f>+E84+E85+E86+E87+E88</f>
        <v>4589275</v>
      </c>
      <c r="F83" s="97">
        <f>+F84+F85+F86+F87+F88</f>
        <v>4589275</v>
      </c>
    </row>
    <row r="84" spans="2:6" x14ac:dyDescent="0.2">
      <c r="B84" s="24" t="s">
        <v>292</v>
      </c>
      <c r="C84" s="25" t="s">
        <v>78</v>
      </c>
      <c r="D84" s="91">
        <v>100000</v>
      </c>
      <c r="E84" s="91">
        <v>0</v>
      </c>
      <c r="F84" s="91">
        <f t="shared" ref="F84:F88" si="34">+E84</f>
        <v>0</v>
      </c>
    </row>
    <row r="85" spans="2:6" x14ac:dyDescent="0.2">
      <c r="B85" s="14" t="s">
        <v>79</v>
      </c>
      <c r="C85" s="15" t="s">
        <v>223</v>
      </c>
      <c r="D85" s="91">
        <v>1000000</v>
      </c>
      <c r="E85" s="91">
        <v>0</v>
      </c>
      <c r="F85" s="91">
        <f t="shared" si="34"/>
        <v>0</v>
      </c>
    </row>
    <row r="86" spans="2:6" x14ac:dyDescent="0.2">
      <c r="B86" s="14" t="s">
        <v>80</v>
      </c>
      <c r="C86" s="15" t="s">
        <v>317</v>
      </c>
      <c r="D86" s="91">
        <v>7030000</v>
      </c>
      <c r="E86" s="91">
        <v>4345275</v>
      </c>
      <c r="F86" s="91">
        <f t="shared" si="34"/>
        <v>4345275</v>
      </c>
    </row>
    <row r="87" spans="2:6" x14ac:dyDescent="0.2">
      <c r="B87" s="14" t="s">
        <v>81</v>
      </c>
      <c r="C87" s="29" t="s">
        <v>225</v>
      </c>
      <c r="D87" s="91">
        <v>1000000</v>
      </c>
      <c r="E87" s="91">
        <v>0</v>
      </c>
      <c r="F87" s="91">
        <f t="shared" si="34"/>
        <v>0</v>
      </c>
    </row>
    <row r="88" spans="2:6" x14ac:dyDescent="0.2">
      <c r="B88" s="14" t="s">
        <v>82</v>
      </c>
      <c r="C88" s="15" t="s">
        <v>226</v>
      </c>
      <c r="D88" s="91">
        <v>2000000</v>
      </c>
      <c r="E88" s="91">
        <v>244000</v>
      </c>
      <c r="F88" s="91">
        <f t="shared" si="34"/>
        <v>244000</v>
      </c>
    </row>
    <row r="89" spans="2:6" x14ac:dyDescent="0.2">
      <c r="B89" s="18">
        <v>2288</v>
      </c>
      <c r="C89" s="19" t="s">
        <v>83</v>
      </c>
      <c r="D89" s="97">
        <f t="shared" ref="D89:F89" si="35">+D90</f>
        <v>7900000</v>
      </c>
      <c r="E89" s="97">
        <f t="shared" si="35"/>
        <v>0</v>
      </c>
      <c r="F89" s="97">
        <f t="shared" si="35"/>
        <v>0</v>
      </c>
    </row>
    <row r="90" spans="2:6" x14ac:dyDescent="0.2">
      <c r="B90" s="14" t="s">
        <v>84</v>
      </c>
      <c r="C90" s="15" t="s">
        <v>85</v>
      </c>
      <c r="D90" s="91">
        <v>7900000</v>
      </c>
      <c r="E90" s="91">
        <v>0</v>
      </c>
      <c r="F90" s="91">
        <f>+E90</f>
        <v>0</v>
      </c>
    </row>
    <row r="91" spans="2:6" x14ac:dyDescent="0.2">
      <c r="B91" s="21">
        <v>229</v>
      </c>
      <c r="C91" s="22" t="s">
        <v>227</v>
      </c>
      <c r="D91" s="95">
        <f>+D92+D94</f>
        <v>10900000</v>
      </c>
      <c r="E91" s="95">
        <f>+E92+E94</f>
        <v>0</v>
      </c>
      <c r="F91" s="95">
        <f>+F92+F94</f>
        <v>0</v>
      </c>
    </row>
    <row r="92" spans="2:6" s="56" customFormat="1" x14ac:dyDescent="0.2">
      <c r="B92" s="16">
        <v>2291</v>
      </c>
      <c r="C92" s="17" t="s">
        <v>318</v>
      </c>
      <c r="D92" s="96">
        <f>+D93</f>
        <v>1000000</v>
      </c>
      <c r="E92" s="96">
        <f>+E93</f>
        <v>0</v>
      </c>
      <c r="F92" s="96">
        <f>+F93</f>
        <v>0</v>
      </c>
    </row>
    <row r="93" spans="2:6" s="56" customFormat="1" x14ac:dyDescent="0.2">
      <c r="B93" s="14" t="s">
        <v>319</v>
      </c>
      <c r="C93" s="15" t="s">
        <v>318</v>
      </c>
      <c r="D93" s="91">
        <v>1000000</v>
      </c>
      <c r="E93" s="91">
        <v>0</v>
      </c>
      <c r="F93" s="91">
        <f>+E93</f>
        <v>0</v>
      </c>
    </row>
    <row r="94" spans="2:6" s="56" customFormat="1" x14ac:dyDescent="0.2">
      <c r="B94" s="16">
        <v>2292</v>
      </c>
      <c r="C94" s="17" t="s">
        <v>320</v>
      </c>
      <c r="D94" s="96">
        <f>+D95+D96</f>
        <v>9900000</v>
      </c>
      <c r="E94" s="96">
        <f>+E95+E96</f>
        <v>0</v>
      </c>
      <c r="F94" s="96">
        <f>+F95+F96</f>
        <v>0</v>
      </c>
    </row>
    <row r="95" spans="2:6" x14ac:dyDescent="0.2">
      <c r="B95" s="111" t="s">
        <v>314</v>
      </c>
      <c r="C95" s="15" t="s">
        <v>313</v>
      </c>
      <c r="D95" s="112">
        <v>6000000</v>
      </c>
      <c r="E95" s="112">
        <v>0</v>
      </c>
      <c r="F95" s="112">
        <f t="shared" ref="F95:F96" si="36">+E95</f>
        <v>0</v>
      </c>
    </row>
    <row r="96" spans="2:6" x14ac:dyDescent="0.2">
      <c r="B96" s="14" t="s">
        <v>86</v>
      </c>
      <c r="C96" s="15" t="s">
        <v>228</v>
      </c>
      <c r="D96" s="91">
        <v>3900000</v>
      </c>
      <c r="E96" s="91">
        <v>0</v>
      </c>
      <c r="F96" s="91">
        <f t="shared" si="36"/>
        <v>0</v>
      </c>
    </row>
    <row r="97" spans="2:6" x14ac:dyDescent="0.2">
      <c r="B97" s="21">
        <v>23</v>
      </c>
      <c r="C97" s="22" t="s">
        <v>87</v>
      </c>
      <c r="D97" s="95">
        <f>+D98+D104+D109+D115+D117+D122+D139+D147</f>
        <v>32521999</v>
      </c>
      <c r="E97" s="95">
        <f>+E98+E104+E109+E115+E117+E122+E139+E147</f>
        <v>1681733.8788000001</v>
      </c>
      <c r="F97" s="95">
        <f>+F98+F104+F109+F115+F117+F122+F139+F147</f>
        <v>1681733.8788000001</v>
      </c>
    </row>
    <row r="98" spans="2:6" x14ac:dyDescent="0.2">
      <c r="B98" s="16">
        <v>231</v>
      </c>
      <c r="C98" s="20" t="s">
        <v>88</v>
      </c>
      <c r="D98" s="96">
        <f t="shared" ref="D98:E98" si="37">+D99+D100</f>
        <v>3121000</v>
      </c>
      <c r="E98" s="96">
        <f t="shared" si="37"/>
        <v>193098.83059999999</v>
      </c>
      <c r="F98" s="96">
        <f t="shared" ref="F98" si="38">+F99+F100</f>
        <v>193098.83059999999</v>
      </c>
    </row>
    <row r="99" spans="2:6" x14ac:dyDescent="0.2">
      <c r="B99" s="14" t="s">
        <v>89</v>
      </c>
      <c r="C99" s="15" t="s">
        <v>229</v>
      </c>
      <c r="D99" s="91">
        <v>2721000</v>
      </c>
      <c r="E99" s="91">
        <v>193011.51059999998</v>
      </c>
      <c r="F99" s="91">
        <f>+E99</f>
        <v>193011.51059999998</v>
      </c>
    </row>
    <row r="100" spans="2:6" x14ac:dyDescent="0.2">
      <c r="B100" s="18">
        <v>2313</v>
      </c>
      <c r="C100" s="19" t="s">
        <v>90</v>
      </c>
      <c r="D100" s="97">
        <f t="shared" ref="D100:E100" si="39">SUM(D101:D103)</f>
        <v>400000</v>
      </c>
      <c r="E100" s="97">
        <f t="shared" si="39"/>
        <v>87.32</v>
      </c>
      <c r="F100" s="97">
        <f t="shared" ref="F100" si="40">SUM(F101:F103)</f>
        <v>87.32</v>
      </c>
    </row>
    <row r="101" spans="2:6" x14ac:dyDescent="0.2">
      <c r="B101" s="14" t="s">
        <v>91</v>
      </c>
      <c r="C101" s="15" t="s">
        <v>230</v>
      </c>
      <c r="D101" s="91">
        <v>50000</v>
      </c>
      <c r="E101" s="91">
        <v>0</v>
      </c>
      <c r="F101" s="91">
        <f t="shared" ref="F101:F103" si="41">+E101</f>
        <v>0</v>
      </c>
    </row>
    <row r="102" spans="2:6" x14ac:dyDescent="0.2">
      <c r="B102" s="24" t="s">
        <v>92</v>
      </c>
      <c r="C102" s="25" t="s">
        <v>231</v>
      </c>
      <c r="D102" s="91">
        <v>50000</v>
      </c>
      <c r="E102" s="91">
        <v>0</v>
      </c>
      <c r="F102" s="91">
        <f t="shared" si="41"/>
        <v>0</v>
      </c>
    </row>
    <row r="103" spans="2:6" x14ac:dyDescent="0.2">
      <c r="B103" s="24" t="s">
        <v>93</v>
      </c>
      <c r="C103" s="25" t="s">
        <v>232</v>
      </c>
      <c r="D103" s="91">
        <v>300000</v>
      </c>
      <c r="E103" s="91">
        <v>87.32</v>
      </c>
      <c r="F103" s="91">
        <f t="shared" si="41"/>
        <v>87.32</v>
      </c>
    </row>
    <row r="104" spans="2:6" ht="18" customHeight="1" x14ac:dyDescent="0.2">
      <c r="B104" s="16">
        <v>232</v>
      </c>
      <c r="C104" s="72" t="s">
        <v>94</v>
      </c>
      <c r="D104" s="96">
        <f t="shared" ref="D104:E104" si="42">SUM(D105:D108)</f>
        <v>550000</v>
      </c>
      <c r="E104" s="96">
        <f t="shared" si="42"/>
        <v>167.56</v>
      </c>
      <c r="F104" s="96">
        <f t="shared" ref="F104" si="43">SUM(F105:F108)</f>
        <v>167.56</v>
      </c>
    </row>
    <row r="105" spans="2:6" x14ac:dyDescent="0.2">
      <c r="B105" s="14" t="s">
        <v>95</v>
      </c>
      <c r="C105" s="15" t="s">
        <v>233</v>
      </c>
      <c r="D105" s="91">
        <v>50000</v>
      </c>
      <c r="E105" s="91">
        <v>0</v>
      </c>
      <c r="F105" s="91">
        <f t="shared" ref="F105:F108" si="44">+E105</f>
        <v>0</v>
      </c>
    </row>
    <row r="106" spans="2:6" x14ac:dyDescent="0.2">
      <c r="B106" s="24" t="s">
        <v>96</v>
      </c>
      <c r="C106" s="15" t="s">
        <v>234</v>
      </c>
      <c r="D106" s="91">
        <v>200000</v>
      </c>
      <c r="E106" s="91">
        <v>167.56</v>
      </c>
      <c r="F106" s="91">
        <f t="shared" si="44"/>
        <v>167.56</v>
      </c>
    </row>
    <row r="107" spans="2:6" x14ac:dyDescent="0.2">
      <c r="B107" s="14" t="s">
        <v>97</v>
      </c>
      <c r="C107" s="15" t="s">
        <v>235</v>
      </c>
      <c r="D107" s="91">
        <v>200000</v>
      </c>
      <c r="E107" s="91">
        <v>0</v>
      </c>
      <c r="F107" s="91">
        <f t="shared" si="44"/>
        <v>0</v>
      </c>
    </row>
    <row r="108" spans="2:6" x14ac:dyDescent="0.2">
      <c r="B108" s="24" t="s">
        <v>98</v>
      </c>
      <c r="C108" s="15" t="s">
        <v>99</v>
      </c>
      <c r="D108" s="91">
        <v>100000</v>
      </c>
      <c r="E108" s="91">
        <v>0</v>
      </c>
      <c r="F108" s="91">
        <f t="shared" si="44"/>
        <v>0</v>
      </c>
    </row>
    <row r="109" spans="2:6" x14ac:dyDescent="0.2">
      <c r="B109" s="16">
        <v>233</v>
      </c>
      <c r="C109" s="57" t="s">
        <v>236</v>
      </c>
      <c r="D109" s="96">
        <f t="shared" ref="D109:E109" si="45">SUM(D110:D114)</f>
        <v>1051000</v>
      </c>
      <c r="E109" s="96">
        <f t="shared" si="45"/>
        <v>93359.682000000001</v>
      </c>
      <c r="F109" s="96">
        <f t="shared" ref="F109" si="46">SUM(F110:F114)</f>
        <v>93359.682000000001</v>
      </c>
    </row>
    <row r="110" spans="2:6" x14ac:dyDescent="0.2">
      <c r="B110" s="14" t="s">
        <v>100</v>
      </c>
      <c r="C110" s="15" t="s">
        <v>237</v>
      </c>
      <c r="D110" s="91">
        <v>500000</v>
      </c>
      <c r="E110" s="91">
        <v>0</v>
      </c>
      <c r="F110" s="91">
        <f t="shared" ref="F110:F114" si="47">+E110</f>
        <v>0</v>
      </c>
    </row>
    <row r="111" spans="2:6" x14ac:dyDescent="0.2">
      <c r="B111" s="14" t="s">
        <v>101</v>
      </c>
      <c r="C111" s="29" t="s">
        <v>238</v>
      </c>
      <c r="D111" s="91">
        <v>200000</v>
      </c>
      <c r="E111" s="91">
        <v>93359.682000000001</v>
      </c>
      <c r="F111" s="91">
        <f t="shared" si="47"/>
        <v>93359.682000000001</v>
      </c>
    </row>
    <row r="112" spans="2:6" x14ac:dyDescent="0.2">
      <c r="B112" s="14" t="s">
        <v>102</v>
      </c>
      <c r="C112" s="15" t="s">
        <v>239</v>
      </c>
      <c r="D112" s="91">
        <v>200000</v>
      </c>
      <c r="E112" s="91">
        <v>0</v>
      </c>
      <c r="F112" s="91">
        <f t="shared" si="47"/>
        <v>0</v>
      </c>
    </row>
    <row r="113" spans="2:7" x14ac:dyDescent="0.2">
      <c r="B113" s="14" t="s">
        <v>103</v>
      </c>
      <c r="C113" s="15" t="s">
        <v>240</v>
      </c>
      <c r="D113" s="91">
        <v>100000</v>
      </c>
      <c r="E113" s="91">
        <v>0</v>
      </c>
      <c r="F113" s="91">
        <f t="shared" si="47"/>
        <v>0</v>
      </c>
    </row>
    <row r="114" spans="2:7" x14ac:dyDescent="0.2">
      <c r="B114" s="24" t="s">
        <v>104</v>
      </c>
      <c r="C114" s="15" t="s">
        <v>241</v>
      </c>
      <c r="D114" s="91">
        <v>51000</v>
      </c>
      <c r="E114" s="91">
        <v>0</v>
      </c>
      <c r="F114" s="91">
        <f t="shared" si="47"/>
        <v>0</v>
      </c>
    </row>
    <row r="115" spans="2:7" x14ac:dyDescent="0.2">
      <c r="B115" s="16">
        <v>234</v>
      </c>
      <c r="C115" s="72" t="s">
        <v>105</v>
      </c>
      <c r="D115" s="96">
        <f t="shared" ref="D115:F115" si="48">+D116</f>
        <v>100000</v>
      </c>
      <c r="E115" s="96">
        <f t="shared" si="48"/>
        <v>0</v>
      </c>
      <c r="F115" s="96">
        <f t="shared" si="48"/>
        <v>0</v>
      </c>
    </row>
    <row r="116" spans="2:7" x14ac:dyDescent="0.2">
      <c r="B116" s="24" t="s">
        <v>106</v>
      </c>
      <c r="C116" s="25" t="s">
        <v>242</v>
      </c>
      <c r="D116" s="91">
        <v>100000</v>
      </c>
      <c r="E116" s="91">
        <v>0</v>
      </c>
      <c r="F116" s="91">
        <f>+E116</f>
        <v>0</v>
      </c>
    </row>
    <row r="117" spans="2:7" x14ac:dyDescent="0.2">
      <c r="B117" s="16">
        <v>235</v>
      </c>
      <c r="C117" s="57" t="s">
        <v>185</v>
      </c>
      <c r="D117" s="96">
        <f t="shared" ref="D117:E117" si="49">+D118+D119+D120+D121</f>
        <v>1199000</v>
      </c>
      <c r="E117" s="96">
        <f t="shared" si="49"/>
        <v>75853.668600000005</v>
      </c>
      <c r="F117" s="96">
        <f t="shared" ref="F117" si="50">+F118+F119+F120+F121</f>
        <v>75853.668600000005</v>
      </c>
    </row>
    <row r="118" spans="2:7" x14ac:dyDescent="0.2">
      <c r="B118" s="24" t="s">
        <v>107</v>
      </c>
      <c r="C118" s="25" t="s">
        <v>243</v>
      </c>
      <c r="D118" s="91">
        <v>50000</v>
      </c>
      <c r="E118" s="91">
        <v>0</v>
      </c>
      <c r="F118" s="91">
        <f t="shared" ref="F118:F121" si="51">+E118</f>
        <v>0</v>
      </c>
    </row>
    <row r="119" spans="2:7" x14ac:dyDescent="0.2">
      <c r="B119" s="14" t="s">
        <v>108</v>
      </c>
      <c r="C119" s="15" t="s">
        <v>244</v>
      </c>
      <c r="D119" s="91">
        <v>500000</v>
      </c>
      <c r="E119" s="91">
        <v>75520</v>
      </c>
      <c r="F119" s="91">
        <f t="shared" si="51"/>
        <v>75520</v>
      </c>
      <c r="G119" s="86"/>
    </row>
    <row r="120" spans="2:7" x14ac:dyDescent="0.2">
      <c r="B120" s="14" t="s">
        <v>109</v>
      </c>
      <c r="C120" s="15" t="s">
        <v>245</v>
      </c>
      <c r="D120" s="91">
        <v>50000</v>
      </c>
      <c r="E120" s="91">
        <v>0</v>
      </c>
      <c r="F120" s="91">
        <f t="shared" si="51"/>
        <v>0</v>
      </c>
    </row>
    <row r="121" spans="2:7" x14ac:dyDescent="0.2">
      <c r="B121" s="14" t="s">
        <v>110</v>
      </c>
      <c r="C121" s="29" t="s">
        <v>183</v>
      </c>
      <c r="D121" s="91">
        <v>599000</v>
      </c>
      <c r="E121" s="91">
        <v>333.66860000000003</v>
      </c>
      <c r="F121" s="91">
        <f t="shared" si="51"/>
        <v>333.66860000000003</v>
      </c>
    </row>
    <row r="122" spans="2:7" ht="25.5" x14ac:dyDescent="0.2">
      <c r="B122" s="16">
        <v>236</v>
      </c>
      <c r="C122" s="20" t="s">
        <v>184</v>
      </c>
      <c r="D122" s="96">
        <f>+D123+D127+D131+D134+D137</f>
        <v>1800000</v>
      </c>
      <c r="E122" s="96">
        <f>+E123+E127+E131+E134+E137</f>
        <v>4187.7727999999997</v>
      </c>
      <c r="F122" s="96">
        <f>+F123+F127+F131+F134+F137</f>
        <v>4187.7727999999997</v>
      </c>
    </row>
    <row r="123" spans="2:7" ht="25.5" x14ac:dyDescent="0.2">
      <c r="B123" s="27">
        <v>2361</v>
      </c>
      <c r="C123" s="30" t="s">
        <v>111</v>
      </c>
      <c r="D123" s="97">
        <f t="shared" ref="D123:E123" si="52">SUM(D124:D126)</f>
        <v>300000</v>
      </c>
      <c r="E123" s="97">
        <f t="shared" si="52"/>
        <v>0</v>
      </c>
      <c r="F123" s="97">
        <f t="shared" ref="F123" si="53">SUM(F124:F126)</f>
        <v>0</v>
      </c>
    </row>
    <row r="124" spans="2:7" x14ac:dyDescent="0.2">
      <c r="B124" s="14" t="s">
        <v>112</v>
      </c>
      <c r="C124" s="15" t="s">
        <v>246</v>
      </c>
      <c r="D124" s="91">
        <v>100000</v>
      </c>
      <c r="E124" s="91">
        <v>0</v>
      </c>
      <c r="F124" s="91">
        <f t="shared" ref="F124:F126" si="54">+E124</f>
        <v>0</v>
      </c>
    </row>
    <row r="125" spans="2:7" x14ac:dyDescent="0.2">
      <c r="B125" s="14" t="s">
        <v>113</v>
      </c>
      <c r="C125" s="15" t="s">
        <v>247</v>
      </c>
      <c r="D125" s="91">
        <v>100000</v>
      </c>
      <c r="E125" s="91">
        <v>0</v>
      </c>
      <c r="F125" s="91">
        <f t="shared" si="54"/>
        <v>0</v>
      </c>
    </row>
    <row r="126" spans="2:7" x14ac:dyDescent="0.2">
      <c r="B126" s="14" t="s">
        <v>114</v>
      </c>
      <c r="C126" s="15" t="s">
        <v>248</v>
      </c>
      <c r="D126" s="91">
        <v>100000</v>
      </c>
      <c r="E126" s="91">
        <v>0</v>
      </c>
      <c r="F126" s="91">
        <f t="shared" si="54"/>
        <v>0</v>
      </c>
    </row>
    <row r="127" spans="2:7" x14ac:dyDescent="0.2">
      <c r="B127" s="27">
        <v>2362</v>
      </c>
      <c r="C127" s="28" t="s">
        <v>115</v>
      </c>
      <c r="D127" s="97">
        <f t="shared" ref="D127:E127" si="55">SUM(D128:D130)</f>
        <v>300000</v>
      </c>
      <c r="E127" s="97">
        <f t="shared" si="55"/>
        <v>0</v>
      </c>
      <c r="F127" s="97">
        <f t="shared" ref="F127" si="56">SUM(F128:F130)</f>
        <v>0</v>
      </c>
    </row>
    <row r="128" spans="2:7" x14ac:dyDescent="0.2">
      <c r="B128" s="14" t="s">
        <v>116</v>
      </c>
      <c r="C128" s="15" t="s">
        <v>249</v>
      </c>
      <c r="D128" s="91">
        <v>100000</v>
      </c>
      <c r="E128" s="91">
        <v>0</v>
      </c>
      <c r="F128" s="91">
        <f t="shared" ref="F128:F130" si="57">+E128</f>
        <v>0</v>
      </c>
    </row>
    <row r="129" spans="2:6" x14ac:dyDescent="0.2">
      <c r="B129" s="14" t="s">
        <v>117</v>
      </c>
      <c r="C129" s="15" t="s">
        <v>250</v>
      </c>
      <c r="D129" s="91">
        <v>100000</v>
      </c>
      <c r="E129" s="91">
        <v>0</v>
      </c>
      <c r="F129" s="91">
        <f t="shared" si="57"/>
        <v>0</v>
      </c>
    </row>
    <row r="130" spans="2:6" x14ac:dyDescent="0.2">
      <c r="B130" s="14" t="s">
        <v>118</v>
      </c>
      <c r="C130" s="15" t="s">
        <v>251</v>
      </c>
      <c r="D130" s="91">
        <v>100000</v>
      </c>
      <c r="E130" s="91">
        <v>0</v>
      </c>
      <c r="F130" s="91">
        <f t="shared" si="57"/>
        <v>0</v>
      </c>
    </row>
    <row r="131" spans="2:6" x14ac:dyDescent="0.2">
      <c r="B131" s="27">
        <v>2363</v>
      </c>
      <c r="C131" s="28" t="s">
        <v>119</v>
      </c>
      <c r="D131" s="97">
        <f>+D132+D133</f>
        <v>900000</v>
      </c>
      <c r="E131" s="97">
        <f>+E132+E133</f>
        <v>4187.7727999999997</v>
      </c>
      <c r="F131" s="97">
        <f>+F132+F133</f>
        <v>4187.7727999999997</v>
      </c>
    </row>
    <row r="132" spans="2:6" ht="16.5" customHeight="1" x14ac:dyDescent="0.2">
      <c r="B132" s="14" t="s">
        <v>120</v>
      </c>
      <c r="C132" s="62" t="s">
        <v>252</v>
      </c>
      <c r="D132" s="91">
        <v>800000</v>
      </c>
      <c r="E132" s="91">
        <v>4187.7727999999997</v>
      </c>
      <c r="F132" s="91">
        <f t="shared" ref="F132:F133" si="58">+E132</f>
        <v>4187.7727999999997</v>
      </c>
    </row>
    <row r="133" spans="2:6" ht="16.5" customHeight="1" x14ac:dyDescent="0.2">
      <c r="B133" s="111" t="s">
        <v>293</v>
      </c>
      <c r="C133" s="62" t="s">
        <v>294</v>
      </c>
      <c r="D133" s="112">
        <v>100000</v>
      </c>
      <c r="E133" s="112">
        <v>0</v>
      </c>
      <c r="F133" s="112">
        <f t="shared" si="58"/>
        <v>0</v>
      </c>
    </row>
    <row r="134" spans="2:6" x14ac:dyDescent="0.2">
      <c r="B134" s="27">
        <v>2364</v>
      </c>
      <c r="C134" s="28" t="s">
        <v>121</v>
      </c>
      <c r="D134" s="97">
        <f t="shared" ref="D134:E134" si="59">+D135+D136</f>
        <v>200000</v>
      </c>
      <c r="E134" s="97">
        <f t="shared" si="59"/>
        <v>0</v>
      </c>
      <c r="F134" s="97">
        <f t="shared" ref="F134" si="60">+F135+F136</f>
        <v>0</v>
      </c>
    </row>
    <row r="135" spans="2:6" ht="13.5" customHeight="1" x14ac:dyDescent="0.2">
      <c r="B135" s="14" t="s">
        <v>122</v>
      </c>
      <c r="C135" s="15" t="s">
        <v>253</v>
      </c>
      <c r="D135" s="91">
        <v>100000</v>
      </c>
      <c r="E135" s="91">
        <v>0</v>
      </c>
      <c r="F135" s="91">
        <f t="shared" ref="F135:F136" si="61">+E135</f>
        <v>0</v>
      </c>
    </row>
    <row r="136" spans="2:6" ht="14.25" customHeight="1" x14ac:dyDescent="0.2">
      <c r="B136" s="14" t="s">
        <v>123</v>
      </c>
      <c r="C136" s="15" t="s">
        <v>254</v>
      </c>
      <c r="D136" s="91">
        <v>100000</v>
      </c>
      <c r="E136" s="91">
        <v>0</v>
      </c>
      <c r="F136" s="91">
        <f t="shared" si="61"/>
        <v>0</v>
      </c>
    </row>
    <row r="137" spans="2:6" ht="17.25" customHeight="1" x14ac:dyDescent="0.2">
      <c r="B137" s="27">
        <v>2369</v>
      </c>
      <c r="C137" s="28" t="s">
        <v>124</v>
      </c>
      <c r="D137" s="97">
        <f t="shared" ref="D137:F137" si="62">+D138</f>
        <v>100000</v>
      </c>
      <c r="E137" s="97">
        <f t="shared" si="62"/>
        <v>0</v>
      </c>
      <c r="F137" s="97">
        <f t="shared" si="62"/>
        <v>0</v>
      </c>
    </row>
    <row r="138" spans="2:6" ht="17.25" customHeight="1" x14ac:dyDescent="0.2">
      <c r="B138" s="24" t="s">
        <v>125</v>
      </c>
      <c r="C138" s="25" t="s">
        <v>255</v>
      </c>
      <c r="D138" s="91">
        <v>100000</v>
      </c>
      <c r="E138" s="91">
        <v>0</v>
      </c>
      <c r="F138" s="91">
        <f>+E138</f>
        <v>0</v>
      </c>
    </row>
    <row r="139" spans="2:6" ht="25.5" x14ac:dyDescent="0.2">
      <c r="B139" s="16">
        <v>237</v>
      </c>
      <c r="C139" s="20" t="s">
        <v>126</v>
      </c>
      <c r="D139" s="96">
        <f t="shared" ref="D139:E139" si="63">+D140+D144</f>
        <v>15100000</v>
      </c>
      <c r="E139" s="96">
        <f t="shared" si="63"/>
        <v>1145001.9800000002</v>
      </c>
      <c r="F139" s="96">
        <f t="shared" ref="F139" si="64">+F140+F144</f>
        <v>1145001.9800000002</v>
      </c>
    </row>
    <row r="140" spans="2:6" x14ac:dyDescent="0.2">
      <c r="B140" s="27">
        <v>2371</v>
      </c>
      <c r="C140" s="28" t="s">
        <v>127</v>
      </c>
      <c r="D140" s="100">
        <f t="shared" ref="D140:E140" si="65">SUM(D141:D143)</f>
        <v>14700000</v>
      </c>
      <c r="E140" s="100">
        <f t="shared" si="65"/>
        <v>1113324.8800000001</v>
      </c>
      <c r="F140" s="100">
        <f t="shared" ref="F140" si="66">SUM(F141:F143)</f>
        <v>1113324.8800000001</v>
      </c>
    </row>
    <row r="141" spans="2:6" x14ac:dyDescent="0.2">
      <c r="B141" s="14" t="s">
        <v>128</v>
      </c>
      <c r="C141" s="15" t="s">
        <v>129</v>
      </c>
      <c r="D141" s="91">
        <v>7400000</v>
      </c>
      <c r="E141" s="91">
        <v>568052.47000000009</v>
      </c>
      <c r="F141" s="91">
        <f t="shared" ref="F141:F143" si="67">+E141</f>
        <v>568052.47000000009</v>
      </c>
    </row>
    <row r="142" spans="2:6" x14ac:dyDescent="0.2">
      <c r="B142" s="14" t="s">
        <v>130</v>
      </c>
      <c r="C142" s="15" t="s">
        <v>131</v>
      </c>
      <c r="D142" s="91">
        <v>7200000</v>
      </c>
      <c r="E142" s="91">
        <v>545272.41</v>
      </c>
      <c r="F142" s="91">
        <f t="shared" si="67"/>
        <v>545272.41</v>
      </c>
    </row>
    <row r="143" spans="2:6" x14ac:dyDescent="0.2">
      <c r="B143" s="14" t="s">
        <v>132</v>
      </c>
      <c r="C143" s="15" t="s">
        <v>133</v>
      </c>
      <c r="D143" s="91">
        <v>100000</v>
      </c>
      <c r="E143" s="91">
        <v>0</v>
      </c>
      <c r="F143" s="91">
        <f t="shared" si="67"/>
        <v>0</v>
      </c>
    </row>
    <row r="144" spans="2:6" x14ac:dyDescent="0.2">
      <c r="B144" s="27">
        <v>2372</v>
      </c>
      <c r="C144" s="28" t="s">
        <v>134</v>
      </c>
      <c r="D144" s="100">
        <f>+D145+D146</f>
        <v>400000</v>
      </c>
      <c r="E144" s="100">
        <f>+E145+E146</f>
        <v>31677.1</v>
      </c>
      <c r="F144" s="100">
        <f>+F145+F146</f>
        <v>31677.1</v>
      </c>
    </row>
    <row r="145" spans="2:7" x14ac:dyDescent="0.2">
      <c r="B145" s="24" t="s">
        <v>135</v>
      </c>
      <c r="C145" s="61" t="s">
        <v>256</v>
      </c>
      <c r="D145" s="91">
        <v>300000</v>
      </c>
      <c r="E145" s="91">
        <v>31677.1</v>
      </c>
      <c r="F145" s="91">
        <f t="shared" ref="F145:F146" si="68">+E145</f>
        <v>31677.1</v>
      </c>
    </row>
    <row r="146" spans="2:7" ht="26.25" customHeight="1" x14ac:dyDescent="0.2">
      <c r="B146" s="14" t="s">
        <v>295</v>
      </c>
      <c r="C146" s="55" t="s">
        <v>296</v>
      </c>
      <c r="D146" s="91">
        <v>100000</v>
      </c>
      <c r="E146" s="91">
        <v>0</v>
      </c>
      <c r="F146" s="91">
        <f t="shared" si="68"/>
        <v>0</v>
      </c>
    </row>
    <row r="147" spans="2:7" x14ac:dyDescent="0.2">
      <c r="B147" s="16">
        <v>239</v>
      </c>
      <c r="C147" s="57" t="s">
        <v>257</v>
      </c>
      <c r="D147" s="96">
        <f>+D148+D149+D150+D151+D152+D153+D154+D155</f>
        <v>9600999</v>
      </c>
      <c r="E147" s="96">
        <f>+E148+E149+E150+E151+E152+E153+E154+E155</f>
        <v>170064.38479999997</v>
      </c>
      <c r="F147" s="96">
        <f>+F148+F149+F150+F151+F152+F153+F154+F155</f>
        <v>170064.38479999997</v>
      </c>
    </row>
    <row r="148" spans="2:7" x14ac:dyDescent="0.2">
      <c r="B148" s="14" t="s">
        <v>136</v>
      </c>
      <c r="C148" s="55" t="s">
        <v>258</v>
      </c>
      <c r="D148" s="91">
        <v>800000</v>
      </c>
      <c r="E148" s="91">
        <v>155007.58479999998</v>
      </c>
      <c r="F148" s="91">
        <f t="shared" ref="F148:F155" si="69">+E148</f>
        <v>155007.58479999998</v>
      </c>
    </row>
    <row r="149" spans="2:7" ht="16.5" customHeight="1" x14ac:dyDescent="0.2">
      <c r="B149" s="14" t="s">
        <v>137</v>
      </c>
      <c r="C149" s="55" t="s">
        <v>259</v>
      </c>
      <c r="D149" s="91">
        <v>7600000</v>
      </c>
      <c r="E149" s="91">
        <v>13732.25</v>
      </c>
      <c r="F149" s="91">
        <f t="shared" si="69"/>
        <v>13732.25</v>
      </c>
    </row>
    <row r="150" spans="2:7" x14ac:dyDescent="0.2">
      <c r="B150" s="14" t="s">
        <v>138</v>
      </c>
      <c r="C150" s="62" t="s">
        <v>260</v>
      </c>
      <c r="D150" s="91">
        <v>100000</v>
      </c>
      <c r="E150" s="91">
        <v>0</v>
      </c>
      <c r="F150" s="91">
        <f t="shared" si="69"/>
        <v>0</v>
      </c>
    </row>
    <row r="151" spans="2:7" ht="25.5" customHeight="1" x14ac:dyDescent="0.2">
      <c r="B151" s="24" t="s">
        <v>139</v>
      </c>
      <c r="C151" s="61" t="s">
        <v>261</v>
      </c>
      <c r="D151" s="91">
        <v>50999</v>
      </c>
      <c r="E151" s="91">
        <v>0</v>
      </c>
      <c r="F151" s="91">
        <f t="shared" si="69"/>
        <v>0</v>
      </c>
    </row>
    <row r="152" spans="2:7" x14ac:dyDescent="0.2">
      <c r="B152" s="24" t="s">
        <v>140</v>
      </c>
      <c r="C152" s="61" t="s">
        <v>262</v>
      </c>
      <c r="D152" s="91">
        <v>50000</v>
      </c>
      <c r="E152" s="91">
        <v>0</v>
      </c>
      <c r="F152" s="91">
        <f t="shared" si="69"/>
        <v>0</v>
      </c>
    </row>
    <row r="153" spans="2:7" ht="16.5" customHeight="1" x14ac:dyDescent="0.2">
      <c r="B153" s="14" t="s">
        <v>141</v>
      </c>
      <c r="C153" s="55" t="s">
        <v>263</v>
      </c>
      <c r="D153" s="91">
        <v>800000</v>
      </c>
      <c r="E153" s="91">
        <v>1324.55</v>
      </c>
      <c r="F153" s="91">
        <f t="shared" si="69"/>
        <v>1324.55</v>
      </c>
    </row>
    <row r="154" spans="2:7" ht="16.5" customHeight="1" x14ac:dyDescent="0.2">
      <c r="B154" s="14" t="s">
        <v>297</v>
      </c>
      <c r="C154" s="55" t="s">
        <v>299</v>
      </c>
      <c r="D154" s="112">
        <v>100000</v>
      </c>
      <c r="E154" s="112">
        <v>0</v>
      </c>
      <c r="F154" s="112">
        <f t="shared" si="69"/>
        <v>0</v>
      </c>
    </row>
    <row r="155" spans="2:7" ht="16.5" customHeight="1" x14ac:dyDescent="0.2">
      <c r="B155" s="14" t="s">
        <v>298</v>
      </c>
      <c r="C155" s="55" t="s">
        <v>300</v>
      </c>
      <c r="D155" s="112">
        <v>100000</v>
      </c>
      <c r="E155" s="112">
        <v>0</v>
      </c>
      <c r="F155" s="112">
        <f t="shared" si="69"/>
        <v>0</v>
      </c>
    </row>
    <row r="156" spans="2:7" x14ac:dyDescent="0.2">
      <c r="B156" s="21">
        <v>24</v>
      </c>
      <c r="C156" s="31" t="s">
        <v>142</v>
      </c>
      <c r="D156" s="95">
        <f t="shared" ref="D156:F156" si="70">+D157</f>
        <v>2280154</v>
      </c>
      <c r="E156" s="95">
        <f>+E157</f>
        <v>60000</v>
      </c>
      <c r="F156" s="95">
        <f t="shared" si="70"/>
        <v>60000</v>
      </c>
    </row>
    <row r="157" spans="2:7" ht="25.5" x14ac:dyDescent="0.2">
      <c r="B157" s="16">
        <v>241</v>
      </c>
      <c r="C157" s="57" t="s">
        <v>281</v>
      </c>
      <c r="D157" s="101">
        <f>+D158+D159+D160</f>
        <v>2280154</v>
      </c>
      <c r="E157" s="101">
        <f>+E158+E159+E160</f>
        <v>60000</v>
      </c>
      <c r="F157" s="101">
        <f>+F158+F159+F160</f>
        <v>60000</v>
      </c>
    </row>
    <row r="158" spans="2:7" ht="18.75" customHeight="1" x14ac:dyDescent="0.2">
      <c r="B158" s="14" t="s">
        <v>144</v>
      </c>
      <c r="C158" s="55" t="s">
        <v>264</v>
      </c>
      <c r="D158" s="91">
        <v>1000000</v>
      </c>
      <c r="E158" s="91">
        <v>0</v>
      </c>
      <c r="F158" s="91">
        <f t="shared" ref="F158:F160" si="71">+E158</f>
        <v>0</v>
      </c>
    </row>
    <row r="159" spans="2:7" ht="24" customHeight="1" x14ac:dyDescent="0.2">
      <c r="B159" s="14" t="s">
        <v>315</v>
      </c>
      <c r="C159" s="115" t="s">
        <v>278</v>
      </c>
      <c r="D159" s="91">
        <v>1000000</v>
      </c>
      <c r="E159" s="91">
        <v>60000</v>
      </c>
      <c r="F159" s="91">
        <f t="shared" si="71"/>
        <v>60000</v>
      </c>
      <c r="G159" s="86"/>
    </row>
    <row r="160" spans="2:7" ht="25.5" x14ac:dyDescent="0.2">
      <c r="B160" s="14" t="s">
        <v>301</v>
      </c>
      <c r="C160" s="115" t="s">
        <v>321</v>
      </c>
      <c r="D160" s="112">
        <v>280154</v>
      </c>
      <c r="E160" s="112">
        <v>0</v>
      </c>
      <c r="F160" s="112">
        <f t="shared" si="71"/>
        <v>0</v>
      </c>
    </row>
    <row r="161" spans="2:6" ht="27" customHeight="1" x14ac:dyDescent="0.2">
      <c r="B161" s="21">
        <v>26</v>
      </c>
      <c r="C161" s="73" t="s">
        <v>147</v>
      </c>
      <c r="D161" s="95">
        <f>+D162+D167+D170+D173+D176</f>
        <v>17807067</v>
      </c>
      <c r="E161" s="95">
        <f>+E162+E167+E170+E173+E176</f>
        <v>0</v>
      </c>
      <c r="F161" s="95">
        <f>+F162+F167+F170+F173+F176</f>
        <v>0</v>
      </c>
    </row>
    <row r="162" spans="2:6" ht="15" customHeight="1" x14ac:dyDescent="0.2">
      <c r="B162" s="16">
        <v>261</v>
      </c>
      <c r="C162" s="57" t="s">
        <v>148</v>
      </c>
      <c r="D162" s="96">
        <f t="shared" ref="D162:E162" si="72">+D163+D164+D165+D166</f>
        <v>7207067</v>
      </c>
      <c r="E162" s="96">
        <f t="shared" si="72"/>
        <v>0</v>
      </c>
      <c r="F162" s="96">
        <f t="shared" ref="F162" si="73">+F163+F164+F165+F166</f>
        <v>0</v>
      </c>
    </row>
    <row r="163" spans="2:6" x14ac:dyDescent="0.2">
      <c r="B163" s="14" t="s">
        <v>149</v>
      </c>
      <c r="C163" s="55" t="s">
        <v>265</v>
      </c>
      <c r="D163" s="91">
        <v>224934</v>
      </c>
      <c r="E163" s="91">
        <v>0</v>
      </c>
      <c r="F163" s="91">
        <f t="shared" ref="F163:F166" si="74">+E163</f>
        <v>0</v>
      </c>
    </row>
    <row r="164" spans="2:6" ht="17.25" customHeight="1" x14ac:dyDescent="0.2">
      <c r="B164" s="14" t="s">
        <v>150</v>
      </c>
      <c r="C164" s="55" t="s">
        <v>266</v>
      </c>
      <c r="D164" s="91">
        <v>6582133</v>
      </c>
      <c r="E164" s="91">
        <v>0</v>
      </c>
      <c r="F164" s="91">
        <f t="shared" si="74"/>
        <v>0</v>
      </c>
    </row>
    <row r="165" spans="2:6" ht="18" customHeight="1" x14ac:dyDescent="0.2">
      <c r="B165" s="14" t="s">
        <v>151</v>
      </c>
      <c r="C165" s="55" t="s">
        <v>152</v>
      </c>
      <c r="D165" s="91">
        <v>200000</v>
      </c>
      <c r="E165" s="91">
        <v>0</v>
      </c>
      <c r="F165" s="91">
        <f t="shared" si="74"/>
        <v>0</v>
      </c>
    </row>
    <row r="166" spans="2:6" ht="18.75" customHeight="1" x14ac:dyDescent="0.2">
      <c r="B166" s="14" t="s">
        <v>153</v>
      </c>
      <c r="C166" s="55" t="s">
        <v>267</v>
      </c>
      <c r="D166" s="91">
        <v>200000</v>
      </c>
      <c r="E166" s="91">
        <v>0</v>
      </c>
      <c r="F166" s="91">
        <f t="shared" si="74"/>
        <v>0</v>
      </c>
    </row>
    <row r="167" spans="2:6" ht="25.5" x14ac:dyDescent="0.2">
      <c r="B167" s="16">
        <v>262</v>
      </c>
      <c r="C167" s="57" t="s">
        <v>186</v>
      </c>
      <c r="D167" s="96">
        <f t="shared" ref="D167:E167" si="75">+D168+D169</f>
        <v>100000</v>
      </c>
      <c r="E167" s="96">
        <f t="shared" si="75"/>
        <v>0</v>
      </c>
      <c r="F167" s="96">
        <f t="shared" ref="F167" si="76">+F168+F169</f>
        <v>0</v>
      </c>
    </row>
    <row r="168" spans="2:6" ht="18" customHeight="1" x14ac:dyDescent="0.2">
      <c r="B168" s="14" t="s">
        <v>154</v>
      </c>
      <c r="C168" s="55" t="s">
        <v>268</v>
      </c>
      <c r="D168" s="91">
        <v>50000</v>
      </c>
      <c r="E168" s="91">
        <v>0</v>
      </c>
      <c r="F168" s="91">
        <f t="shared" ref="F168:F169" si="77">+E168</f>
        <v>0</v>
      </c>
    </row>
    <row r="169" spans="2:6" ht="19.5" customHeight="1" x14ac:dyDescent="0.2">
      <c r="B169" s="14" t="s">
        <v>155</v>
      </c>
      <c r="C169" s="55" t="s">
        <v>269</v>
      </c>
      <c r="D169" s="91">
        <v>50000</v>
      </c>
      <c r="E169" s="91">
        <v>0</v>
      </c>
      <c r="F169" s="91">
        <f t="shared" si="77"/>
        <v>0</v>
      </c>
    </row>
    <row r="170" spans="2:6" ht="24" customHeight="1" x14ac:dyDescent="0.2">
      <c r="B170" s="74">
        <v>264</v>
      </c>
      <c r="C170" s="20" t="s">
        <v>156</v>
      </c>
      <c r="D170" s="102">
        <f t="shared" ref="D170:E170" si="78">+D171+D172</f>
        <v>3500000</v>
      </c>
      <c r="E170" s="102">
        <f t="shared" si="78"/>
        <v>0</v>
      </c>
      <c r="F170" s="102">
        <f t="shared" ref="F170" si="79">+F171+F172</f>
        <v>0</v>
      </c>
    </row>
    <row r="171" spans="2:6" ht="18.75" customHeight="1" x14ac:dyDescent="0.2">
      <c r="B171" s="14" t="s">
        <v>157</v>
      </c>
      <c r="C171" s="23" t="s">
        <v>270</v>
      </c>
      <c r="D171" s="91">
        <v>3400000</v>
      </c>
      <c r="E171" s="91">
        <v>0</v>
      </c>
      <c r="F171" s="91">
        <f t="shared" ref="F171:F172" si="80">+E171</f>
        <v>0</v>
      </c>
    </row>
    <row r="172" spans="2:6" ht="16.5" customHeight="1" x14ac:dyDescent="0.2">
      <c r="B172" s="24" t="s">
        <v>158</v>
      </c>
      <c r="C172" s="26" t="s">
        <v>271</v>
      </c>
      <c r="D172" s="91">
        <v>100000</v>
      </c>
      <c r="E172" s="91">
        <v>0</v>
      </c>
      <c r="F172" s="91">
        <f t="shared" si="80"/>
        <v>0</v>
      </c>
    </row>
    <row r="173" spans="2:6" ht="25.5" x14ac:dyDescent="0.2">
      <c r="B173" s="16">
        <v>265</v>
      </c>
      <c r="C173" s="57" t="s">
        <v>159</v>
      </c>
      <c r="D173" s="96">
        <f t="shared" ref="D173:E173" si="81">+D174+D175</f>
        <v>2000000</v>
      </c>
      <c r="E173" s="96">
        <f t="shared" si="81"/>
        <v>0</v>
      </c>
      <c r="F173" s="96">
        <f t="shared" ref="F173" si="82">+F174+F175</f>
        <v>0</v>
      </c>
    </row>
    <row r="174" spans="2:6" ht="25.5" x14ac:dyDescent="0.2">
      <c r="B174" s="24" t="s">
        <v>160</v>
      </c>
      <c r="C174" s="61" t="s">
        <v>272</v>
      </c>
      <c r="D174" s="91">
        <v>1500000</v>
      </c>
      <c r="E174" s="91">
        <v>0</v>
      </c>
      <c r="F174" s="91">
        <f t="shared" ref="F174:F175" si="83">+E174</f>
        <v>0</v>
      </c>
    </row>
    <row r="175" spans="2:6" ht="25.5" x14ac:dyDescent="0.2">
      <c r="B175" s="24" t="s">
        <v>161</v>
      </c>
      <c r="C175" s="61" t="s">
        <v>273</v>
      </c>
      <c r="D175" s="91">
        <v>500000</v>
      </c>
      <c r="E175" s="91">
        <v>0</v>
      </c>
      <c r="F175" s="91">
        <f t="shared" si="83"/>
        <v>0</v>
      </c>
    </row>
    <row r="176" spans="2:6" x14ac:dyDescent="0.2">
      <c r="B176" s="16">
        <v>268</v>
      </c>
      <c r="C176" s="57" t="s">
        <v>162</v>
      </c>
      <c r="D176" s="96">
        <f t="shared" ref="D176:F176" si="84">+D177</f>
        <v>5000000</v>
      </c>
      <c r="E176" s="96">
        <f t="shared" si="84"/>
        <v>0</v>
      </c>
      <c r="F176" s="96">
        <f t="shared" si="84"/>
        <v>0</v>
      </c>
    </row>
    <row r="177" spans="2:6" ht="22.5" customHeight="1" x14ac:dyDescent="0.2">
      <c r="B177" s="24" t="s">
        <v>163</v>
      </c>
      <c r="C177" s="61" t="s">
        <v>274</v>
      </c>
      <c r="D177" s="91">
        <v>5000000</v>
      </c>
      <c r="E177" s="91">
        <v>0</v>
      </c>
      <c r="F177" s="91">
        <f>+E177</f>
        <v>0</v>
      </c>
    </row>
    <row r="178" spans="2:6" ht="15" customHeight="1" x14ac:dyDescent="0.2">
      <c r="B178" s="21">
        <v>27</v>
      </c>
      <c r="C178" s="73" t="s">
        <v>310</v>
      </c>
      <c r="D178" s="95">
        <f>SUM(D179:D180)</f>
        <v>220125275</v>
      </c>
      <c r="E178" s="95">
        <f>SUM(E179:E180)</f>
        <v>0</v>
      </c>
      <c r="F178" s="95">
        <f>SUM(F179:F180)</f>
        <v>0</v>
      </c>
    </row>
    <row r="179" spans="2:6" ht="22.5" customHeight="1" x14ac:dyDescent="0.2">
      <c r="B179" s="24" t="s">
        <v>311</v>
      </c>
      <c r="C179" s="61" t="s">
        <v>312</v>
      </c>
      <c r="D179" s="91">
        <v>205758868</v>
      </c>
      <c r="E179" s="91">
        <v>0</v>
      </c>
      <c r="F179" s="91">
        <f>+E179</f>
        <v>0</v>
      </c>
    </row>
    <row r="180" spans="2:6" ht="22.5" customHeight="1" x14ac:dyDescent="0.2">
      <c r="B180" s="14" t="s">
        <v>322</v>
      </c>
      <c r="C180" s="55" t="s">
        <v>323</v>
      </c>
      <c r="D180" s="91">
        <v>14366407</v>
      </c>
      <c r="E180" s="91">
        <v>0</v>
      </c>
      <c r="F180" s="91">
        <f>+E180</f>
        <v>0</v>
      </c>
    </row>
    <row r="181" spans="2:6" x14ac:dyDescent="0.2">
      <c r="B181" s="32"/>
      <c r="C181" s="33"/>
      <c r="D181" s="103"/>
      <c r="E181" s="103"/>
      <c r="F181" s="103"/>
    </row>
    <row r="182" spans="2:6" x14ac:dyDescent="0.2">
      <c r="B182" s="75"/>
      <c r="C182" s="35" t="s">
        <v>164</v>
      </c>
      <c r="D182" s="104">
        <f>+D4+D40+D97+D156+D161+D178</f>
        <v>1025450854</v>
      </c>
      <c r="E182" s="104">
        <f>+E4+E40+E97+E156+E161+E178</f>
        <v>39767892.815480508</v>
      </c>
      <c r="F182" s="104">
        <f>+F4+F40+F97+F156+F161+F178</f>
        <v>39767892.815480508</v>
      </c>
    </row>
    <row r="183" spans="2:6" x14ac:dyDescent="0.2">
      <c r="B183" s="36"/>
      <c r="C183" s="37"/>
      <c r="D183" s="105"/>
      <c r="E183" s="105"/>
      <c r="F183" s="105"/>
    </row>
    <row r="184" spans="2:6" ht="38.25" x14ac:dyDescent="0.2">
      <c r="B184" s="67" t="s">
        <v>165</v>
      </c>
      <c r="C184" s="38" t="s">
        <v>166</v>
      </c>
      <c r="D184" s="94">
        <f t="shared" ref="D184:F184" si="85">+D185</f>
        <v>21120000</v>
      </c>
      <c r="E184" s="94">
        <f t="shared" si="85"/>
        <v>1157869.35756485</v>
      </c>
      <c r="F184" s="94">
        <f t="shared" si="85"/>
        <v>1157869.35756485</v>
      </c>
    </row>
    <row r="185" spans="2:6" ht="25.5" x14ac:dyDescent="0.2">
      <c r="B185" s="76" t="s">
        <v>167</v>
      </c>
      <c r="C185" s="40" t="s">
        <v>168</v>
      </c>
      <c r="D185" s="96">
        <f>+D186+D196</f>
        <v>21120000</v>
      </c>
      <c r="E185" s="96">
        <f>+E186+E196</f>
        <v>1157869.35756485</v>
      </c>
      <c r="F185" s="96">
        <f>+F186+F196</f>
        <v>1157869.35756485</v>
      </c>
    </row>
    <row r="186" spans="2:6" ht="21" customHeight="1" x14ac:dyDescent="0.2">
      <c r="B186" s="3">
        <v>21</v>
      </c>
      <c r="C186" s="41" t="s">
        <v>4</v>
      </c>
      <c r="D186" s="95">
        <f t="shared" ref="D186" si="86">+D187+D192</f>
        <v>20120000</v>
      </c>
      <c r="E186" s="95">
        <f>+E187+E192</f>
        <v>1157869.35756485</v>
      </c>
      <c r="F186" s="95">
        <f t="shared" ref="F186" si="87">+F187+F192</f>
        <v>1157869.35756485</v>
      </c>
    </row>
    <row r="187" spans="2:6" x14ac:dyDescent="0.2">
      <c r="B187" s="5" t="s">
        <v>169</v>
      </c>
      <c r="C187" s="42" t="s">
        <v>5</v>
      </c>
      <c r="D187" s="96">
        <f>+D188+D190</f>
        <v>17500000</v>
      </c>
      <c r="E187" s="96">
        <f>+E188+E190</f>
        <v>1008897.0665000001</v>
      </c>
      <c r="F187" s="96">
        <f>+F188+F190</f>
        <v>1008897.0665000001</v>
      </c>
    </row>
    <row r="188" spans="2:6" x14ac:dyDescent="0.2">
      <c r="B188" s="7" t="s">
        <v>170</v>
      </c>
      <c r="C188" s="12" t="s">
        <v>6</v>
      </c>
      <c r="D188" s="97">
        <f>+D189</f>
        <v>16200000</v>
      </c>
      <c r="E188" s="97">
        <f>+E189</f>
        <v>1008897.0665000001</v>
      </c>
      <c r="F188" s="97">
        <f>+F189</f>
        <v>1008897.0665000001</v>
      </c>
    </row>
    <row r="189" spans="2:6" x14ac:dyDescent="0.2">
      <c r="B189" s="9" t="s">
        <v>7</v>
      </c>
      <c r="C189" s="11" t="s">
        <v>191</v>
      </c>
      <c r="D189" s="91">
        <v>16200000</v>
      </c>
      <c r="E189" s="91">
        <v>1008897.0665000001</v>
      </c>
      <c r="F189" s="91">
        <f>+E189</f>
        <v>1008897.0665000001</v>
      </c>
    </row>
    <row r="190" spans="2:6" x14ac:dyDescent="0.2">
      <c r="B190" s="7">
        <v>2114</v>
      </c>
      <c r="C190" s="12" t="s">
        <v>15</v>
      </c>
      <c r="D190" s="97">
        <f>+D191</f>
        <v>1300000</v>
      </c>
      <c r="E190" s="97">
        <f>+E191</f>
        <v>0</v>
      </c>
      <c r="F190" s="97">
        <f>+F191</f>
        <v>0</v>
      </c>
    </row>
    <row r="191" spans="2:6" ht="16.5" customHeight="1" x14ac:dyDescent="0.2">
      <c r="B191" s="9" t="s">
        <v>279</v>
      </c>
      <c r="C191" s="11" t="s">
        <v>275</v>
      </c>
      <c r="D191" s="91">
        <v>1300000</v>
      </c>
      <c r="E191" s="91">
        <v>0</v>
      </c>
      <c r="F191" s="91">
        <f>+E191</f>
        <v>0</v>
      </c>
    </row>
    <row r="192" spans="2:6" x14ac:dyDescent="0.2">
      <c r="B192" s="16">
        <v>215</v>
      </c>
      <c r="C192" s="20" t="s">
        <v>36</v>
      </c>
      <c r="D192" s="96">
        <f t="shared" ref="D192:E192" si="88">SUM(D193:D195)</f>
        <v>2620000</v>
      </c>
      <c r="E192" s="96">
        <f t="shared" si="88"/>
        <v>148972.29106485</v>
      </c>
      <c r="F192" s="96">
        <f t="shared" ref="F192" si="89">SUM(F193:F195)</f>
        <v>148972.29106485</v>
      </c>
    </row>
    <row r="193" spans="2:7" x14ac:dyDescent="0.2">
      <c r="B193" s="14" t="s">
        <v>37</v>
      </c>
      <c r="C193" s="15" t="s">
        <v>198</v>
      </c>
      <c r="D193" s="91">
        <v>1200000</v>
      </c>
      <c r="E193" s="91">
        <v>70833.293359850009</v>
      </c>
      <c r="F193" s="91">
        <f t="shared" ref="F193:F195" si="90">+E193</f>
        <v>70833.293359850009</v>
      </c>
    </row>
    <row r="194" spans="2:7" x14ac:dyDescent="0.2">
      <c r="B194" s="14" t="s">
        <v>38</v>
      </c>
      <c r="C194" s="15" t="s">
        <v>199</v>
      </c>
      <c r="D194" s="91">
        <v>1300000</v>
      </c>
      <c r="E194" s="91">
        <v>71631.691721499985</v>
      </c>
      <c r="F194" s="91">
        <f t="shared" si="90"/>
        <v>71631.691721499985</v>
      </c>
    </row>
    <row r="195" spans="2:7" x14ac:dyDescent="0.2">
      <c r="B195" s="14" t="s">
        <v>39</v>
      </c>
      <c r="C195" s="15" t="s">
        <v>200</v>
      </c>
      <c r="D195" s="91">
        <v>120000</v>
      </c>
      <c r="E195" s="91">
        <v>6507.3059835000004</v>
      </c>
      <c r="F195" s="91">
        <f t="shared" si="90"/>
        <v>6507.3059835000004</v>
      </c>
    </row>
    <row r="196" spans="2:7" x14ac:dyDescent="0.2">
      <c r="B196" s="21">
        <v>22</v>
      </c>
      <c r="C196" s="22" t="s">
        <v>40</v>
      </c>
      <c r="D196" s="95">
        <f t="shared" ref="D196:F196" si="91">+D197</f>
        <v>1000000</v>
      </c>
      <c r="E196" s="95">
        <f t="shared" si="91"/>
        <v>0</v>
      </c>
      <c r="F196" s="95">
        <f t="shared" si="91"/>
        <v>0</v>
      </c>
    </row>
    <row r="197" spans="2:7" ht="13.5" customHeight="1" x14ac:dyDescent="0.2">
      <c r="B197" s="16">
        <v>225</v>
      </c>
      <c r="C197" s="69" t="s">
        <v>63</v>
      </c>
      <c r="D197" s="96">
        <f t="shared" ref="D197:F197" si="92">SUM(D198:D198)</f>
        <v>1000000</v>
      </c>
      <c r="E197" s="96">
        <f t="shared" si="92"/>
        <v>0</v>
      </c>
      <c r="F197" s="96">
        <f t="shared" si="92"/>
        <v>0</v>
      </c>
    </row>
    <row r="198" spans="2:7" ht="16.5" customHeight="1" x14ac:dyDescent="0.2">
      <c r="B198" s="14" t="s">
        <v>65</v>
      </c>
      <c r="C198" s="70" t="s">
        <v>181</v>
      </c>
      <c r="D198" s="91">
        <v>1000000</v>
      </c>
      <c r="E198" s="91">
        <v>0</v>
      </c>
      <c r="F198" s="91">
        <f>+E198</f>
        <v>0</v>
      </c>
    </row>
    <row r="199" spans="2:7" ht="15" customHeight="1" x14ac:dyDescent="0.2">
      <c r="B199" s="43"/>
      <c r="C199" s="44"/>
      <c r="D199" s="103"/>
      <c r="E199" s="103"/>
      <c r="F199" s="103"/>
    </row>
    <row r="200" spans="2:7" ht="25.5" x14ac:dyDescent="0.2">
      <c r="B200" s="75"/>
      <c r="C200" s="45" t="s">
        <v>171</v>
      </c>
      <c r="D200" s="104">
        <f t="shared" ref="D200" si="93">+D184</f>
        <v>21120000</v>
      </c>
      <c r="E200" s="104">
        <f>+E184</f>
        <v>1157869.35756485</v>
      </c>
      <c r="F200" s="104">
        <f t="shared" ref="F200" si="94">+F184</f>
        <v>1157869.35756485</v>
      </c>
    </row>
    <row r="201" spans="2:7" x14ac:dyDescent="0.2">
      <c r="B201" s="36"/>
      <c r="C201" s="37"/>
      <c r="D201" s="105"/>
      <c r="E201" s="105"/>
      <c r="F201" s="105"/>
    </row>
    <row r="202" spans="2:7" ht="25.5" x14ac:dyDescent="0.2">
      <c r="B202" s="67" t="s">
        <v>172</v>
      </c>
      <c r="C202" s="38" t="s">
        <v>173</v>
      </c>
      <c r="D202" s="94">
        <f>+D203</f>
        <v>107885000</v>
      </c>
      <c r="E202" s="94">
        <f>+E203</f>
        <v>8319149.9722998999</v>
      </c>
      <c r="F202" s="94">
        <f>+F203</f>
        <v>8319149.9722998999</v>
      </c>
    </row>
    <row r="203" spans="2:7" ht="28.5" customHeight="1" x14ac:dyDescent="0.2">
      <c r="B203" s="39" t="s">
        <v>167</v>
      </c>
      <c r="C203" s="64" t="s">
        <v>174</v>
      </c>
      <c r="D203" s="96">
        <f>+D204+D214</f>
        <v>107885000</v>
      </c>
      <c r="E203" s="96">
        <f>+E204+E214</f>
        <v>8319149.9722998999</v>
      </c>
      <c r="F203" s="96">
        <f>+F204+F214</f>
        <v>8319149.9722998999</v>
      </c>
      <c r="G203" s="81"/>
    </row>
    <row r="204" spans="2:7" x14ac:dyDescent="0.2">
      <c r="B204" s="3">
        <v>21</v>
      </c>
      <c r="C204" s="41" t="s">
        <v>4</v>
      </c>
      <c r="D204" s="95">
        <f>+D205+D210</f>
        <v>106650000</v>
      </c>
      <c r="E204" s="95">
        <f>+E205+E210</f>
        <v>8024149.9722998999</v>
      </c>
      <c r="F204" s="95">
        <f>+F205+F210</f>
        <v>8024149.9722998999</v>
      </c>
      <c r="G204" s="81"/>
    </row>
    <row r="205" spans="2:7" x14ac:dyDescent="0.2">
      <c r="B205" s="5">
        <v>211</v>
      </c>
      <c r="C205" s="42" t="s">
        <v>5</v>
      </c>
      <c r="D205" s="96">
        <f>+D206</f>
        <v>93500000</v>
      </c>
      <c r="E205" s="96">
        <f>+E206</f>
        <v>6972448.0060000001</v>
      </c>
      <c r="F205" s="96">
        <f>+F206</f>
        <v>6972448.0060000001</v>
      </c>
      <c r="G205" s="81"/>
    </row>
    <row r="206" spans="2:7" x14ac:dyDescent="0.2">
      <c r="B206" s="7">
        <v>2111</v>
      </c>
      <c r="C206" s="12" t="s">
        <v>6</v>
      </c>
      <c r="D206" s="97">
        <f>+D207+D208</f>
        <v>93500000</v>
      </c>
      <c r="E206" s="97">
        <f>+E207+E208</f>
        <v>6972448.0060000001</v>
      </c>
      <c r="F206" s="97">
        <f>+F207+F208</f>
        <v>6972448.0060000001</v>
      </c>
      <c r="G206" s="86"/>
    </row>
    <row r="207" spans="2:7" x14ac:dyDescent="0.2">
      <c r="B207" s="9" t="s">
        <v>7</v>
      </c>
      <c r="C207" s="11" t="s">
        <v>8</v>
      </c>
      <c r="D207" s="91">
        <v>86500000</v>
      </c>
      <c r="E207" s="91">
        <v>6972448.0060000001</v>
      </c>
      <c r="F207" s="91">
        <f>+E207</f>
        <v>6972448.0060000001</v>
      </c>
    </row>
    <row r="208" spans="2:7" x14ac:dyDescent="0.2">
      <c r="B208" s="7">
        <v>2114</v>
      </c>
      <c r="C208" s="12" t="s">
        <v>15</v>
      </c>
      <c r="D208" s="97">
        <f>+D209</f>
        <v>7000000</v>
      </c>
      <c r="E208" s="97">
        <f>+E209</f>
        <v>0</v>
      </c>
      <c r="F208" s="97">
        <f>+F209</f>
        <v>0</v>
      </c>
      <c r="G208" s="81"/>
    </row>
    <row r="209" spans="2:6" ht="14.25" customHeight="1" x14ac:dyDescent="0.2">
      <c r="B209" s="9" t="s">
        <v>279</v>
      </c>
      <c r="C209" s="11" t="s">
        <v>15</v>
      </c>
      <c r="D209" s="91">
        <v>7000000</v>
      </c>
      <c r="E209" s="91">
        <v>0</v>
      </c>
      <c r="F209" s="91">
        <f>+E209</f>
        <v>0</v>
      </c>
    </row>
    <row r="210" spans="2:6" x14ac:dyDescent="0.2">
      <c r="B210" s="16">
        <v>2151</v>
      </c>
      <c r="C210" s="57" t="s">
        <v>36</v>
      </c>
      <c r="D210" s="96">
        <f>SUM(D211:D213)</f>
        <v>13150000</v>
      </c>
      <c r="E210" s="96">
        <f>SUM(E211:E213)</f>
        <v>1051701.9662998996</v>
      </c>
      <c r="F210" s="96">
        <f>SUM(F211:F213)</f>
        <v>1051701.9662998996</v>
      </c>
    </row>
    <row r="211" spans="2:6" x14ac:dyDescent="0.2">
      <c r="B211" s="14" t="s">
        <v>37</v>
      </c>
      <c r="C211" s="15" t="s">
        <v>198</v>
      </c>
      <c r="D211" s="91">
        <v>6000000</v>
      </c>
      <c r="E211" s="91">
        <v>492951.54631539964</v>
      </c>
      <c r="F211" s="91">
        <f t="shared" ref="F211:F213" si="95">+E211</f>
        <v>492951.54631539964</v>
      </c>
    </row>
    <row r="212" spans="2:6" x14ac:dyDescent="0.2">
      <c r="B212" s="14" t="s">
        <v>38</v>
      </c>
      <c r="C212" s="15" t="s">
        <v>199</v>
      </c>
      <c r="D212" s="91">
        <v>6300000</v>
      </c>
      <c r="E212" s="91">
        <v>495043.80842600006</v>
      </c>
      <c r="F212" s="91">
        <f t="shared" si="95"/>
        <v>495043.80842600006</v>
      </c>
    </row>
    <row r="213" spans="2:6" x14ac:dyDescent="0.2">
      <c r="B213" s="14" t="s">
        <v>39</v>
      </c>
      <c r="C213" s="15" t="s">
        <v>200</v>
      </c>
      <c r="D213" s="91">
        <v>850000</v>
      </c>
      <c r="E213" s="91">
        <v>63706.611558499979</v>
      </c>
      <c r="F213" s="91">
        <f t="shared" si="95"/>
        <v>63706.611558499979</v>
      </c>
    </row>
    <row r="214" spans="2:6" x14ac:dyDescent="0.2">
      <c r="B214" s="21">
        <v>22</v>
      </c>
      <c r="C214" s="22" t="s">
        <v>40</v>
      </c>
      <c r="D214" s="95">
        <f>+D215</f>
        <v>1235000</v>
      </c>
      <c r="E214" s="95">
        <f>+E215</f>
        <v>295000</v>
      </c>
      <c r="F214" s="95">
        <f>+F215</f>
        <v>295000</v>
      </c>
    </row>
    <row r="215" spans="2:6" x14ac:dyDescent="0.2">
      <c r="B215" s="16">
        <v>222</v>
      </c>
      <c r="C215" s="69" t="s">
        <v>53</v>
      </c>
      <c r="D215" s="96">
        <f>SUM(D216:D217)</f>
        <v>1235000</v>
      </c>
      <c r="E215" s="96">
        <f>SUM(E216:E217)</f>
        <v>295000</v>
      </c>
      <c r="F215" s="96">
        <f>SUM(F216:F217)</f>
        <v>295000</v>
      </c>
    </row>
    <row r="216" spans="2:6" x14ac:dyDescent="0.2">
      <c r="B216" s="24" t="s">
        <v>54</v>
      </c>
      <c r="C216" s="15" t="s">
        <v>207</v>
      </c>
      <c r="D216" s="91">
        <v>617500</v>
      </c>
      <c r="E216" s="91">
        <v>295000</v>
      </c>
      <c r="F216" s="91">
        <f t="shared" ref="F216:F217" si="96">+E216</f>
        <v>295000</v>
      </c>
    </row>
    <row r="217" spans="2:6" x14ac:dyDescent="0.2">
      <c r="B217" s="24" t="s">
        <v>55</v>
      </c>
      <c r="C217" s="15" t="s">
        <v>208</v>
      </c>
      <c r="D217" s="91">
        <v>617500</v>
      </c>
      <c r="E217" s="91">
        <v>0</v>
      </c>
      <c r="F217" s="91">
        <f t="shared" si="96"/>
        <v>0</v>
      </c>
    </row>
    <row r="218" spans="2:6" x14ac:dyDescent="0.2">
      <c r="B218" s="34"/>
      <c r="C218" s="44"/>
      <c r="D218" s="103"/>
      <c r="E218" s="103"/>
      <c r="F218" s="103"/>
    </row>
    <row r="219" spans="2:6" ht="25.5" x14ac:dyDescent="0.2">
      <c r="B219" s="34"/>
      <c r="C219" s="77" t="s">
        <v>175</v>
      </c>
      <c r="D219" s="103">
        <f>+D204+D214</f>
        <v>107885000</v>
      </c>
      <c r="E219" s="103">
        <f>+E204+E214</f>
        <v>8319149.9722998999</v>
      </c>
      <c r="F219" s="103">
        <f>+F204+F214</f>
        <v>8319149.9722998999</v>
      </c>
    </row>
    <row r="220" spans="2:6" x14ac:dyDescent="0.2">
      <c r="B220" s="36"/>
      <c r="C220" s="37"/>
      <c r="D220" s="105"/>
      <c r="E220" s="105"/>
      <c r="F220" s="105"/>
    </row>
    <row r="221" spans="2:6" ht="41.25" customHeight="1" x14ac:dyDescent="0.2">
      <c r="B221" s="2" t="s">
        <v>176</v>
      </c>
      <c r="C221" s="78" t="s">
        <v>177</v>
      </c>
      <c r="D221" s="105">
        <f>+D222</f>
        <v>10984400</v>
      </c>
      <c r="E221" s="105">
        <f>+E222</f>
        <v>498524.81921315001</v>
      </c>
      <c r="F221" s="105">
        <f>+F222</f>
        <v>498524.81921315001</v>
      </c>
    </row>
    <row r="222" spans="2:6" ht="25.5" x14ac:dyDescent="0.2">
      <c r="B222" s="47" t="s">
        <v>167</v>
      </c>
      <c r="C222" s="79" t="s">
        <v>178</v>
      </c>
      <c r="D222" s="106">
        <f>+D223+D233+D236</f>
        <v>10984400</v>
      </c>
      <c r="E222" s="106">
        <f>+E223+E233+E236</f>
        <v>498524.81921315001</v>
      </c>
      <c r="F222" s="106">
        <f>+F223+F233+F236</f>
        <v>498524.81921315001</v>
      </c>
    </row>
    <row r="223" spans="2:6" x14ac:dyDescent="0.2">
      <c r="B223" s="3">
        <v>21</v>
      </c>
      <c r="C223" s="4" t="s">
        <v>4</v>
      </c>
      <c r="D223" s="95">
        <f>+D224+D229</f>
        <v>5370000</v>
      </c>
      <c r="E223" s="95">
        <f>+E224+E229</f>
        <v>449524.81921315001</v>
      </c>
      <c r="F223" s="95">
        <f>+F224+F229</f>
        <v>449524.81921315001</v>
      </c>
    </row>
    <row r="224" spans="2:6" x14ac:dyDescent="0.2">
      <c r="B224" s="5">
        <v>211</v>
      </c>
      <c r="C224" s="42" t="s">
        <v>5</v>
      </c>
      <c r="D224" s="96">
        <f t="shared" ref="D224:F224" si="97">+D225</f>
        <v>4700000</v>
      </c>
      <c r="E224" s="96">
        <f t="shared" si="97"/>
        <v>391091.1385</v>
      </c>
      <c r="F224" s="96">
        <f t="shared" si="97"/>
        <v>391091.1385</v>
      </c>
    </row>
    <row r="225" spans="2:6" x14ac:dyDescent="0.2">
      <c r="B225" s="7">
        <v>2111</v>
      </c>
      <c r="C225" s="12" t="s">
        <v>6</v>
      </c>
      <c r="D225" s="97">
        <f t="shared" ref="D225:E225" si="98">+D226+D228</f>
        <v>4700000</v>
      </c>
      <c r="E225" s="97">
        <f t="shared" si="98"/>
        <v>391091.1385</v>
      </c>
      <c r="F225" s="97">
        <f t="shared" ref="F225" si="99">+F226+F228</f>
        <v>391091.1385</v>
      </c>
    </row>
    <row r="226" spans="2:6" x14ac:dyDescent="0.2">
      <c r="B226" s="9" t="s">
        <v>7</v>
      </c>
      <c r="C226" s="11" t="s">
        <v>191</v>
      </c>
      <c r="D226" s="91">
        <v>4200000</v>
      </c>
      <c r="E226" s="91">
        <v>391091.1385</v>
      </c>
      <c r="F226" s="91">
        <f>+E226</f>
        <v>391091.1385</v>
      </c>
    </row>
    <row r="227" spans="2:6" x14ac:dyDescent="0.2">
      <c r="B227" s="7">
        <v>2114</v>
      </c>
      <c r="C227" s="12" t="s">
        <v>15</v>
      </c>
      <c r="D227" s="97">
        <f>+D228</f>
        <v>500000</v>
      </c>
      <c r="E227" s="97">
        <f>+E228</f>
        <v>0</v>
      </c>
      <c r="F227" s="97">
        <f>+F228</f>
        <v>0</v>
      </c>
    </row>
    <row r="228" spans="2:6" x14ac:dyDescent="0.2">
      <c r="B228" s="9" t="s">
        <v>279</v>
      </c>
      <c r="C228" s="11" t="s">
        <v>276</v>
      </c>
      <c r="D228" s="91">
        <v>500000</v>
      </c>
      <c r="E228" s="91">
        <v>0</v>
      </c>
      <c r="F228" s="91">
        <f>+E228</f>
        <v>0</v>
      </c>
    </row>
    <row r="229" spans="2:6" x14ac:dyDescent="0.2">
      <c r="B229" s="16">
        <v>215</v>
      </c>
      <c r="C229" s="57" t="s">
        <v>36</v>
      </c>
      <c r="D229" s="96">
        <f t="shared" ref="D229:E229" si="100">+D230+D231+D232</f>
        <v>670000</v>
      </c>
      <c r="E229" s="96">
        <f t="shared" si="100"/>
        <v>58433.680713150003</v>
      </c>
      <c r="F229" s="96">
        <f t="shared" ref="F229" si="101">+F230+F231+F232</f>
        <v>58433.680713150003</v>
      </c>
    </row>
    <row r="230" spans="2:6" x14ac:dyDescent="0.2">
      <c r="B230" s="14" t="s">
        <v>37</v>
      </c>
      <c r="C230" s="15" t="s">
        <v>198</v>
      </c>
      <c r="D230" s="91">
        <v>300000</v>
      </c>
      <c r="E230" s="91">
        <v>27728.361719650002</v>
      </c>
      <c r="F230" s="91">
        <f t="shared" ref="F230:F232" si="102">+E230</f>
        <v>27728.361719650002</v>
      </c>
    </row>
    <row r="231" spans="2:6" x14ac:dyDescent="0.2">
      <c r="B231" s="14" t="s">
        <v>38</v>
      </c>
      <c r="C231" s="15" t="s">
        <v>199</v>
      </c>
      <c r="D231" s="91">
        <v>320000</v>
      </c>
      <c r="E231" s="91">
        <v>27767.4708335</v>
      </c>
      <c r="F231" s="91">
        <f t="shared" si="102"/>
        <v>27767.4708335</v>
      </c>
    </row>
    <row r="232" spans="2:6" x14ac:dyDescent="0.2">
      <c r="B232" s="14" t="s">
        <v>39</v>
      </c>
      <c r="C232" s="15" t="s">
        <v>200</v>
      </c>
      <c r="D232" s="91">
        <v>50000</v>
      </c>
      <c r="E232" s="91">
        <v>2937.84816</v>
      </c>
      <c r="F232" s="91">
        <f t="shared" si="102"/>
        <v>2937.84816</v>
      </c>
    </row>
    <row r="233" spans="2:6" x14ac:dyDescent="0.2">
      <c r="B233" s="21">
        <v>22</v>
      </c>
      <c r="C233" s="80" t="s">
        <v>40</v>
      </c>
      <c r="D233" s="95">
        <f t="shared" ref="D233:F233" si="103">+D234</f>
        <v>5000000</v>
      </c>
      <c r="E233" s="95">
        <f t="shared" si="103"/>
        <v>49000</v>
      </c>
      <c r="F233" s="95">
        <f t="shared" si="103"/>
        <v>49000</v>
      </c>
    </row>
    <row r="234" spans="2:6" x14ac:dyDescent="0.2">
      <c r="B234" s="16">
        <v>228</v>
      </c>
      <c r="C234" s="69" t="s">
        <v>277</v>
      </c>
      <c r="D234" s="96">
        <f>SUM(D235:D235)</f>
        <v>5000000</v>
      </c>
      <c r="E234" s="96">
        <f>SUM(E235:E235)</f>
        <v>49000</v>
      </c>
      <c r="F234" s="96">
        <f>SUM(F235:F235)</f>
        <v>49000</v>
      </c>
    </row>
    <row r="235" spans="2:6" x14ac:dyDescent="0.2">
      <c r="B235" s="14" t="s">
        <v>80</v>
      </c>
      <c r="C235" s="23" t="s">
        <v>224</v>
      </c>
      <c r="D235" s="99">
        <v>5000000</v>
      </c>
      <c r="E235" s="99">
        <v>49000</v>
      </c>
      <c r="F235" s="99">
        <f>+E235</f>
        <v>49000</v>
      </c>
    </row>
    <row r="236" spans="2:6" x14ac:dyDescent="0.2">
      <c r="B236" s="21">
        <v>24</v>
      </c>
      <c r="C236" s="73" t="s">
        <v>142</v>
      </c>
      <c r="D236" s="95">
        <f>+D237</f>
        <v>614400</v>
      </c>
      <c r="E236" s="95">
        <f>+E237</f>
        <v>0</v>
      </c>
      <c r="F236" s="95">
        <f>+F237</f>
        <v>0</v>
      </c>
    </row>
    <row r="237" spans="2:6" ht="15" customHeight="1" x14ac:dyDescent="0.2">
      <c r="B237" s="16">
        <v>241</v>
      </c>
      <c r="C237" s="57" t="s">
        <v>143</v>
      </c>
      <c r="D237" s="101">
        <f>+D238+D240</f>
        <v>614400</v>
      </c>
      <c r="E237" s="101">
        <f>+E238+E240</f>
        <v>0</v>
      </c>
      <c r="F237" s="101">
        <f>+F238+F240</f>
        <v>0</v>
      </c>
    </row>
    <row r="238" spans="2:6" ht="15.75" customHeight="1" x14ac:dyDescent="0.2">
      <c r="B238" s="14" t="s">
        <v>144</v>
      </c>
      <c r="C238" s="23" t="s">
        <v>264</v>
      </c>
      <c r="D238" s="112">
        <v>100000</v>
      </c>
      <c r="E238" s="112">
        <v>0</v>
      </c>
      <c r="F238" s="112">
        <f>+E238</f>
        <v>0</v>
      </c>
    </row>
    <row r="239" spans="2:6" ht="25.5" customHeight="1" x14ac:dyDescent="0.2">
      <c r="B239" s="16">
        <v>247</v>
      </c>
      <c r="C239" s="20" t="s">
        <v>145</v>
      </c>
      <c r="D239" s="113">
        <f t="shared" ref="D239:F239" si="104">+D240</f>
        <v>514400</v>
      </c>
      <c r="E239" s="113">
        <f t="shared" si="104"/>
        <v>0</v>
      </c>
      <c r="F239" s="113">
        <f t="shared" si="104"/>
        <v>0</v>
      </c>
    </row>
    <row r="240" spans="2:6" ht="26.25" customHeight="1" x14ac:dyDescent="0.2">
      <c r="B240" s="24" t="s">
        <v>146</v>
      </c>
      <c r="C240" s="61" t="s">
        <v>278</v>
      </c>
      <c r="D240" s="91">
        <v>514400</v>
      </c>
      <c r="E240" s="91">
        <v>0</v>
      </c>
      <c r="F240" s="91">
        <f>+E240</f>
        <v>0</v>
      </c>
    </row>
    <row r="241" spans="2:7" ht="17.25" customHeight="1" x14ac:dyDescent="0.2">
      <c r="B241" s="48" t="s">
        <v>176</v>
      </c>
      <c r="C241" s="46" t="s">
        <v>179</v>
      </c>
      <c r="D241" s="103">
        <f>+D223+D233+D236</f>
        <v>10984400</v>
      </c>
      <c r="E241" s="103">
        <f>+E223+E233+E236</f>
        <v>498524.81921315001</v>
      </c>
      <c r="F241" s="103">
        <f>+F223+F233+F236</f>
        <v>498524.81921315001</v>
      </c>
    </row>
    <row r="242" spans="2:7" ht="27" customHeight="1" x14ac:dyDescent="0.2">
      <c r="B242" s="2" t="s">
        <v>283</v>
      </c>
      <c r="C242" s="78" t="s">
        <v>284</v>
      </c>
      <c r="D242" s="105">
        <f t="shared" ref="D242:F243" si="105">+D243</f>
        <v>6566690</v>
      </c>
      <c r="E242" s="105">
        <f t="shared" si="105"/>
        <v>11237939.815759251</v>
      </c>
      <c r="F242" s="105">
        <f t="shared" si="105"/>
        <v>11237939.815759251</v>
      </c>
    </row>
    <row r="243" spans="2:7" ht="26.25" customHeight="1" x14ac:dyDescent="0.2">
      <c r="B243" s="47" t="s">
        <v>167</v>
      </c>
      <c r="C243" s="79" t="s">
        <v>178</v>
      </c>
      <c r="D243" s="106">
        <f t="shared" si="105"/>
        <v>6566690</v>
      </c>
      <c r="E243" s="106">
        <f t="shared" si="105"/>
        <v>11237939.815759251</v>
      </c>
      <c r="F243" s="106">
        <f t="shared" si="105"/>
        <v>11237939.815759251</v>
      </c>
    </row>
    <row r="244" spans="2:7" ht="17.25" customHeight="1" x14ac:dyDescent="0.2">
      <c r="B244" s="3">
        <v>21</v>
      </c>
      <c r="C244" s="4" t="s">
        <v>4</v>
      </c>
      <c r="D244" s="95">
        <f>+D245+D250</f>
        <v>6566690</v>
      </c>
      <c r="E244" s="95">
        <f>+E245+E250</f>
        <v>11237939.815759251</v>
      </c>
      <c r="F244" s="95">
        <f>+F245+F250</f>
        <v>11237939.815759251</v>
      </c>
    </row>
    <row r="245" spans="2:7" ht="17.25" customHeight="1" x14ac:dyDescent="0.2">
      <c r="B245" s="5">
        <v>211</v>
      </c>
      <c r="C245" s="42" t="s">
        <v>5</v>
      </c>
      <c r="D245" s="96">
        <f t="shared" ref="D245:F245" si="106">+D246</f>
        <v>5896690</v>
      </c>
      <c r="E245" s="96">
        <f t="shared" si="106"/>
        <v>9985568.2375000007</v>
      </c>
      <c r="F245" s="96">
        <f t="shared" si="106"/>
        <v>9985568.2375000007</v>
      </c>
    </row>
    <row r="246" spans="2:7" ht="17.25" customHeight="1" x14ac:dyDescent="0.2">
      <c r="B246" s="7">
        <v>2111</v>
      </c>
      <c r="C246" s="12" t="s">
        <v>6</v>
      </c>
      <c r="D246" s="97">
        <f t="shared" ref="D246:E246" si="107">+D247+D249</f>
        <v>5896690</v>
      </c>
      <c r="E246" s="97">
        <f t="shared" si="107"/>
        <v>9985568.2375000007</v>
      </c>
      <c r="F246" s="97">
        <f t="shared" ref="F246" si="108">+F247+F249</f>
        <v>9985568.2375000007</v>
      </c>
      <c r="G246" s="82"/>
    </row>
    <row r="247" spans="2:7" ht="17.25" customHeight="1" x14ac:dyDescent="0.2">
      <c r="B247" s="9" t="s">
        <v>7</v>
      </c>
      <c r="C247" s="11" t="s">
        <v>191</v>
      </c>
      <c r="D247" s="91">
        <v>4896690</v>
      </c>
      <c r="E247" s="91">
        <v>9985568.2375000007</v>
      </c>
      <c r="F247" s="91">
        <f>+E247</f>
        <v>9985568.2375000007</v>
      </c>
    </row>
    <row r="248" spans="2:7" ht="17.25" customHeight="1" x14ac:dyDescent="0.2">
      <c r="B248" s="7">
        <v>2114</v>
      </c>
      <c r="C248" s="12" t="s">
        <v>15</v>
      </c>
      <c r="D248" s="97">
        <f>+D249</f>
        <v>1000000</v>
      </c>
      <c r="E248" s="97">
        <f>+E249</f>
        <v>0</v>
      </c>
      <c r="F248" s="97">
        <f>+F249</f>
        <v>0</v>
      </c>
    </row>
    <row r="249" spans="2:7" ht="17.25" customHeight="1" x14ac:dyDescent="0.2">
      <c r="B249" s="9" t="s">
        <v>279</v>
      </c>
      <c r="C249" s="11" t="s">
        <v>276</v>
      </c>
      <c r="D249" s="91">
        <v>1000000</v>
      </c>
      <c r="E249" s="91">
        <v>0</v>
      </c>
      <c r="F249" s="91">
        <f>+E249</f>
        <v>0</v>
      </c>
    </row>
    <row r="250" spans="2:7" ht="17.25" customHeight="1" x14ac:dyDescent="0.2">
      <c r="B250" s="16">
        <v>215</v>
      </c>
      <c r="C250" s="57" t="s">
        <v>36</v>
      </c>
      <c r="D250" s="96">
        <f t="shared" ref="D250:E250" si="109">+D251+D252+D253</f>
        <v>670000</v>
      </c>
      <c r="E250" s="96">
        <f t="shared" si="109"/>
        <v>1252371.5782592501</v>
      </c>
      <c r="F250" s="96">
        <f t="shared" ref="F250" si="110">+F251+F252+F253</f>
        <v>1252371.5782592501</v>
      </c>
    </row>
    <row r="251" spans="2:7" ht="11.25" customHeight="1" x14ac:dyDescent="0.2">
      <c r="B251" s="14" t="s">
        <v>37</v>
      </c>
      <c r="C251" s="15" t="s">
        <v>198</v>
      </c>
      <c r="D251" s="91">
        <v>300000</v>
      </c>
      <c r="E251" s="91">
        <v>584644.61688375019</v>
      </c>
      <c r="F251" s="91">
        <f t="shared" ref="F251:F253" si="111">+E251</f>
        <v>584644.61688375019</v>
      </c>
    </row>
    <row r="252" spans="2:7" ht="11.25" customHeight="1" x14ac:dyDescent="0.2">
      <c r="B252" s="14" t="s">
        <v>38</v>
      </c>
      <c r="C252" s="15" t="s">
        <v>199</v>
      </c>
      <c r="D252" s="91">
        <v>320000</v>
      </c>
      <c r="E252" s="91">
        <v>605670.34486249986</v>
      </c>
      <c r="F252" s="91">
        <f t="shared" si="111"/>
        <v>605670.34486249986</v>
      </c>
    </row>
    <row r="253" spans="2:7" ht="11.25" customHeight="1" x14ac:dyDescent="0.2">
      <c r="B253" s="14" t="s">
        <v>39</v>
      </c>
      <c r="C253" s="15" t="s">
        <v>200</v>
      </c>
      <c r="D253" s="91">
        <v>50000</v>
      </c>
      <c r="E253" s="91">
        <v>62056.616513000015</v>
      </c>
      <c r="F253" s="91">
        <f t="shared" si="111"/>
        <v>62056.616513000015</v>
      </c>
    </row>
    <row r="254" spans="2:7" ht="17.25" customHeight="1" x14ac:dyDescent="0.2">
      <c r="B254" s="48" t="s">
        <v>283</v>
      </c>
      <c r="C254" s="77" t="s">
        <v>316</v>
      </c>
      <c r="D254" s="103">
        <f>+D245+D250</f>
        <v>6566690</v>
      </c>
      <c r="E254" s="103">
        <f>+E245+E250</f>
        <v>11237939.815759251</v>
      </c>
      <c r="F254" s="103">
        <f>+F245+F250</f>
        <v>11237939.815759251</v>
      </c>
    </row>
    <row r="255" spans="2:7" x14ac:dyDescent="0.2">
      <c r="B255" s="49"/>
      <c r="C255" s="50"/>
      <c r="D255" s="107"/>
      <c r="E255" s="107"/>
      <c r="F255" s="107"/>
    </row>
    <row r="256" spans="2:7" x14ac:dyDescent="0.2">
      <c r="B256" s="51"/>
      <c r="C256" s="52" t="s">
        <v>180</v>
      </c>
      <c r="D256" s="108">
        <f>+D3+D184+D202+D221+D242</f>
        <v>1172006944</v>
      </c>
      <c r="E256" s="108">
        <f>+E3+E184+E202+E221+E242</f>
        <v>60981376.780317657</v>
      </c>
      <c r="F256" s="108">
        <f>+F3+F184+F202+F221+F242</f>
        <v>60981376.780317657</v>
      </c>
    </row>
    <row r="257" spans="1:7" s="56" customFormat="1" x14ac:dyDescent="0.2">
      <c r="B257" s="124"/>
      <c r="C257" s="125"/>
      <c r="D257" s="126"/>
      <c r="E257" s="126"/>
      <c r="F257" s="126"/>
    </row>
    <row r="258" spans="1:7" s="56" customFormat="1" ht="15" x14ac:dyDescent="0.2">
      <c r="B258" s="122" t="s">
        <v>337</v>
      </c>
      <c r="C258" s="117"/>
      <c r="D258" s="117"/>
      <c r="E258" s="117"/>
      <c r="F258" s="126"/>
    </row>
    <row r="259" spans="1:7" s="56" customFormat="1" ht="15" x14ac:dyDescent="0.2">
      <c r="B259" s="123" t="s">
        <v>338</v>
      </c>
      <c r="C259" s="123"/>
      <c r="D259" s="123"/>
      <c r="E259" s="123"/>
      <c r="F259" s="126"/>
    </row>
    <row r="260" spans="1:7" s="56" customFormat="1" ht="15" x14ac:dyDescent="0.2">
      <c r="B260" s="123" t="s">
        <v>339</v>
      </c>
      <c r="C260" s="123"/>
      <c r="D260" s="123"/>
      <c r="E260" s="123"/>
      <c r="F260" s="126"/>
    </row>
    <row r="261" spans="1:7" s="56" customFormat="1" x14ac:dyDescent="0.2">
      <c r="B261" s="124"/>
      <c r="C261" s="125"/>
      <c r="D261" s="126"/>
      <c r="E261" s="126"/>
      <c r="F261" s="126"/>
    </row>
    <row r="262" spans="1:7" s="56" customFormat="1" x14ac:dyDescent="0.2">
      <c r="B262" s="65"/>
      <c r="D262" s="109"/>
      <c r="E262" s="109"/>
      <c r="F262" s="109"/>
    </row>
    <row r="263" spans="1:7" s="56" customFormat="1" x14ac:dyDescent="0.2">
      <c r="B263" s="65"/>
      <c r="D263" s="109"/>
      <c r="E263" s="109"/>
      <c r="F263" s="109"/>
    </row>
    <row r="264" spans="1:7" s="56" customFormat="1" x14ac:dyDescent="0.2">
      <c r="B264" s="65"/>
      <c r="D264" s="109"/>
      <c r="E264" s="109"/>
      <c r="F264" s="109"/>
    </row>
    <row r="265" spans="1:7" s="56" customFormat="1" x14ac:dyDescent="0.2">
      <c r="B265" s="65"/>
      <c r="D265" s="109"/>
      <c r="E265" s="109"/>
      <c r="F265" s="109"/>
    </row>
    <row r="266" spans="1:7" s="117" customFormat="1" ht="18.75" customHeight="1" x14ac:dyDescent="0.2">
      <c r="B266" s="118" t="s">
        <v>336</v>
      </c>
      <c r="D266" s="119" t="s">
        <v>331</v>
      </c>
      <c r="E266" s="119"/>
      <c r="F266" s="127" t="s">
        <v>328</v>
      </c>
    </row>
    <row r="267" spans="1:7" s="117" customFormat="1" ht="17.25" customHeight="1" x14ac:dyDescent="0.2">
      <c r="A267" s="54"/>
      <c r="B267" s="54" t="s">
        <v>335</v>
      </c>
      <c r="D267" s="120" t="s">
        <v>332</v>
      </c>
      <c r="E267" s="120"/>
      <c r="F267" s="128" t="s">
        <v>329</v>
      </c>
    </row>
    <row r="268" spans="1:7" s="116" customFormat="1" ht="19.5" customHeight="1" x14ac:dyDescent="0.2">
      <c r="B268" s="116" t="s">
        <v>334</v>
      </c>
      <c r="D268" s="87" t="s">
        <v>333</v>
      </c>
      <c r="F268" s="116" t="s">
        <v>330</v>
      </c>
    </row>
    <row r="269" spans="1:7" ht="26.25" customHeight="1" x14ac:dyDescent="0.2">
      <c r="B269" s="87"/>
      <c r="C269" s="88"/>
      <c r="D269" s="66"/>
      <c r="E269" s="66"/>
      <c r="F269" s="66"/>
    </row>
    <row r="270" spans="1:7" x14ac:dyDescent="0.2">
      <c r="B270" s="54"/>
      <c r="C270" s="63"/>
      <c r="D270" s="110"/>
      <c r="E270" s="110"/>
      <c r="F270" s="110"/>
    </row>
    <row r="272" spans="1:7" ht="34.5" customHeight="1" x14ac:dyDescent="0.2">
      <c r="F272" s="121"/>
      <c r="G272" s="121"/>
    </row>
    <row r="273" spans="6:6" ht="51.75" customHeight="1" x14ac:dyDescent="0.2">
      <c r="F273" s="121"/>
    </row>
  </sheetData>
  <autoFilter ref="B1:F262"/>
  <mergeCells count="2">
    <mergeCell ref="B259:E259"/>
    <mergeCell ref="B260:E260"/>
  </mergeCells>
  <printOptions horizontalCentered="1"/>
  <pageMargins left="0.31496062992125984" right="0.51181102362204722" top="1.8897637795275593" bottom="0.55118110236220474" header="0" footer="0.31496062992125984"/>
  <pageSetup paperSize="5" scale="72" fitToHeight="0" orientation="portrait" r:id="rId1"/>
  <headerFooter>
    <oddHeader xml:space="preserve">&amp;C
&amp;G
TRIBUNAL SUPERIOR ELECTORAL 
DIRECCION FINANCIERA 
EJECUCION PRESUPUESTARIA AL 31 DE ENERO 2024
VALORES EN RD$
</oddHeader>
    <oddFooter>&amp;RPágina &amp;P</oddFooter>
  </headerFooter>
  <ignoredErrors>
    <ignoredError sqref="D244 F8:F172 F239:F250 F227:F229 F208:F210" formula="1"/>
    <ignoredError sqref="B202:B203 B221:B222 B241:B243 B25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ENERO </vt:lpstr>
      <vt:lpstr>'EJECUCION PRESUPUESTARIA ENERO '!Área_de_impresión</vt:lpstr>
      <vt:lpstr>'EJECUCION PRESUPUESTARIA ENERO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2024-02-08T14:47:00Z</cp:lastPrinted>
  <dcterms:created xsi:type="dcterms:W3CDTF">2022-03-25T14:12:00Z</dcterms:created>
  <dcterms:modified xsi:type="dcterms:W3CDTF">2024-02-08T14:47:07Z</dcterms:modified>
</cp:coreProperties>
</file>