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ysis.matos\Desktop\Ejecución Presupuestaria 2022-2023\"/>
    </mc:Choice>
  </mc:AlternateContent>
  <bookViews>
    <workbookView xWindow="0" yWindow="0" windowWidth="28800" windowHeight="11880" tabRatio="599"/>
  </bookViews>
  <sheets>
    <sheet name="Para Transparencia" sheetId="7" r:id="rId1"/>
  </sheets>
  <definedNames>
    <definedName name="_xlnm.Print_Area" localSheetId="0">'Para Transparencia'!$A$1:$G$252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2" i="7" l="1"/>
  <c r="F142" i="7"/>
  <c r="G142" i="7"/>
  <c r="E141" i="7"/>
  <c r="F141" i="7"/>
  <c r="G141" i="7"/>
  <c r="D142" i="7"/>
  <c r="D141" i="7"/>
  <c r="G221" i="7" l="1"/>
  <c r="G220" i="7"/>
  <c r="F220" i="7"/>
  <c r="E220" i="7"/>
  <c r="D220" i="7"/>
  <c r="G219" i="7"/>
  <c r="F218" i="7"/>
  <c r="E218" i="7"/>
  <c r="D218" i="7"/>
  <c r="F217" i="7"/>
  <c r="E217" i="7"/>
  <c r="D217" i="7"/>
  <c r="G216" i="7"/>
  <c r="G215" i="7"/>
  <c r="F215" i="7"/>
  <c r="E215" i="7"/>
  <c r="D215" i="7"/>
  <c r="D214" i="7" s="1"/>
  <c r="G214" i="7"/>
  <c r="F214" i="7"/>
  <c r="E214" i="7"/>
  <c r="G213" i="7"/>
  <c r="G212" i="7"/>
  <c r="G211" i="7"/>
  <c r="G210" i="7" s="1"/>
  <c r="F210" i="7"/>
  <c r="E210" i="7"/>
  <c r="D210" i="7"/>
  <c r="G209" i="7"/>
  <c r="G208" i="7"/>
  <c r="F208" i="7"/>
  <c r="E208" i="7"/>
  <c r="D208" i="7"/>
  <c r="G207" i="7"/>
  <c r="F206" i="7"/>
  <c r="E206" i="7"/>
  <c r="D206" i="7"/>
  <c r="F205" i="7"/>
  <c r="E205" i="7"/>
  <c r="D205" i="7"/>
  <c r="D204" i="7" s="1"/>
  <c r="E204" i="7"/>
  <c r="E222" i="7" s="1"/>
  <c r="G198" i="7"/>
  <c r="G197" i="7"/>
  <c r="F196" i="7"/>
  <c r="F195" i="7" s="1"/>
  <c r="E196" i="7"/>
  <c r="E195" i="7" s="1"/>
  <c r="D196" i="7"/>
  <c r="D195" i="7" s="1"/>
  <c r="G194" i="7"/>
  <c r="G193" i="7"/>
  <c r="G192" i="7"/>
  <c r="G191" i="7"/>
  <c r="F191" i="7"/>
  <c r="E191" i="7"/>
  <c r="D191" i="7"/>
  <c r="G190" i="7"/>
  <c r="F189" i="7"/>
  <c r="E189" i="7"/>
  <c r="D189" i="7"/>
  <c r="G188" i="7"/>
  <c r="G187" i="7"/>
  <c r="G186" i="7" s="1"/>
  <c r="G185" i="7" s="1"/>
  <c r="F187" i="7"/>
  <c r="F186" i="7" s="1"/>
  <c r="E187" i="7"/>
  <c r="E186" i="7" s="1"/>
  <c r="E185" i="7" s="1"/>
  <c r="E184" i="7" s="1"/>
  <c r="E183" i="7" s="1"/>
  <c r="D187" i="7"/>
  <c r="D186" i="7" s="1"/>
  <c r="G179" i="7"/>
  <c r="G178" i="7" s="1"/>
  <c r="G177" i="7" s="1"/>
  <c r="F178" i="7"/>
  <c r="F177" i="7" s="1"/>
  <c r="E178" i="7"/>
  <c r="E177" i="7" s="1"/>
  <c r="D178" i="7"/>
  <c r="D177" i="7" s="1"/>
  <c r="G176" i="7"/>
  <c r="G175" i="7"/>
  <c r="G174" i="7"/>
  <c r="F173" i="7"/>
  <c r="E173" i="7"/>
  <c r="D173" i="7"/>
  <c r="G172" i="7"/>
  <c r="F171" i="7"/>
  <c r="E171" i="7"/>
  <c r="D171" i="7"/>
  <c r="G170" i="7"/>
  <c r="F169" i="7"/>
  <c r="F168" i="7" s="1"/>
  <c r="E169" i="7"/>
  <c r="E168" i="7" s="1"/>
  <c r="D169" i="7"/>
  <c r="G161" i="7"/>
  <c r="F160" i="7"/>
  <c r="E160" i="7"/>
  <c r="D160" i="7"/>
  <c r="G159" i="7"/>
  <c r="G158" i="7"/>
  <c r="F157" i="7"/>
  <c r="E157" i="7"/>
  <c r="D157" i="7"/>
  <c r="G156" i="7"/>
  <c r="G155" i="7"/>
  <c r="G154" i="7"/>
  <c r="F154" i="7"/>
  <c r="E154" i="7"/>
  <c r="D154" i="7"/>
  <c r="G153" i="7"/>
  <c r="G152" i="7"/>
  <c r="G151" i="7" s="1"/>
  <c r="F151" i="7"/>
  <c r="E151" i="7"/>
  <c r="D151" i="7"/>
  <c r="G150" i="7"/>
  <c r="G149" i="7"/>
  <c r="G148" i="7"/>
  <c r="G147" i="7"/>
  <c r="F146" i="7"/>
  <c r="E146" i="7"/>
  <c r="D146" i="7"/>
  <c r="G144" i="7"/>
  <c r="G143" i="7"/>
  <c r="G140" i="7"/>
  <c r="G139" i="7"/>
  <c r="G138" i="7"/>
  <c r="G137" i="7"/>
  <c r="G136" i="7"/>
  <c r="G135" i="7"/>
  <c r="F134" i="7"/>
  <c r="E134" i="7"/>
  <c r="D134" i="7"/>
  <c r="G133" i="7"/>
  <c r="G132" i="7"/>
  <c r="F132" i="7"/>
  <c r="E132" i="7"/>
  <c r="D132" i="7"/>
  <c r="G131" i="7"/>
  <c r="G130" i="7"/>
  <c r="G129" i="7"/>
  <c r="F128" i="7"/>
  <c r="E128" i="7"/>
  <c r="D128" i="7"/>
  <c r="G126" i="7"/>
  <c r="F125" i="7"/>
  <c r="E125" i="7"/>
  <c r="D125" i="7"/>
  <c r="G124" i="7"/>
  <c r="G123" i="7"/>
  <c r="F122" i="7"/>
  <c r="E122" i="7"/>
  <c r="D122" i="7"/>
  <c r="G121" i="7"/>
  <c r="F120" i="7"/>
  <c r="E120" i="7"/>
  <c r="D120" i="7"/>
  <c r="G119" i="7"/>
  <c r="G118" i="7"/>
  <c r="G117" i="7"/>
  <c r="F116" i="7"/>
  <c r="E116" i="7"/>
  <c r="D116" i="7"/>
  <c r="G115" i="7"/>
  <c r="G114" i="7"/>
  <c r="G113" i="7"/>
  <c r="F112" i="7"/>
  <c r="E112" i="7"/>
  <c r="D112" i="7"/>
  <c r="G110" i="7"/>
  <c r="G109" i="7"/>
  <c r="G108" i="7"/>
  <c r="G107" i="7"/>
  <c r="G106" i="7" s="1"/>
  <c r="F106" i="7"/>
  <c r="E106" i="7"/>
  <c r="D106" i="7"/>
  <c r="G105" i="7"/>
  <c r="F104" i="7"/>
  <c r="E104" i="7"/>
  <c r="D104" i="7"/>
  <c r="G103" i="7"/>
  <c r="G102" i="7"/>
  <c r="G101" i="7"/>
  <c r="G100" i="7"/>
  <c r="G99" i="7"/>
  <c r="F98" i="7"/>
  <c r="E98" i="7"/>
  <c r="D98" i="7"/>
  <c r="G97" i="7"/>
  <c r="G96" i="7"/>
  <c r="G95" i="7"/>
  <c r="G94" i="7"/>
  <c r="F93" i="7"/>
  <c r="E93" i="7"/>
  <c r="D93" i="7"/>
  <c r="G92" i="7"/>
  <c r="G91" i="7"/>
  <c r="G90" i="7"/>
  <c r="F89" i="7"/>
  <c r="F87" i="7" s="1"/>
  <c r="E89" i="7"/>
  <c r="E87" i="7" s="1"/>
  <c r="D89" i="7"/>
  <c r="D87" i="7" s="1"/>
  <c r="G88" i="7"/>
  <c r="G85" i="7"/>
  <c r="F84" i="7"/>
  <c r="E84" i="7"/>
  <c r="D84" i="7"/>
  <c r="G83" i="7"/>
  <c r="F82" i="7"/>
  <c r="E82" i="7"/>
  <c r="D82" i="7"/>
  <c r="G81" i="7"/>
  <c r="G80" i="7"/>
  <c r="G77" i="7" s="1"/>
  <c r="G79" i="7"/>
  <c r="G78" i="7"/>
  <c r="F77" i="7"/>
  <c r="E77" i="7"/>
  <c r="D77" i="7"/>
  <c r="G76" i="7"/>
  <c r="G75" i="7"/>
  <c r="G74" i="7"/>
  <c r="G72" i="7"/>
  <c r="G71" i="7"/>
  <c r="G70" i="7"/>
  <c r="G69" i="7"/>
  <c r="F68" i="7"/>
  <c r="E68" i="7"/>
  <c r="D68" i="7"/>
  <c r="G67" i="7"/>
  <c r="G66" i="7"/>
  <c r="F65" i="7"/>
  <c r="E65" i="7"/>
  <c r="D65" i="7"/>
  <c r="G64" i="7"/>
  <c r="G63" i="7"/>
  <c r="G62" i="7"/>
  <c r="G61" i="7"/>
  <c r="G60" i="7"/>
  <c r="F59" i="7"/>
  <c r="E59" i="7"/>
  <c r="D59" i="7"/>
  <c r="G58" i="7"/>
  <c r="G57" i="7"/>
  <c r="F56" i="7"/>
  <c r="E56" i="7"/>
  <c r="D56" i="7"/>
  <c r="G55" i="7"/>
  <c r="G54" i="7"/>
  <c r="G53" i="7"/>
  <c r="F53" i="7"/>
  <c r="E53" i="7"/>
  <c r="D53" i="7"/>
  <c r="G52" i="7"/>
  <c r="G51" i="7"/>
  <c r="G50" i="7"/>
  <c r="F50" i="7"/>
  <c r="E50" i="7"/>
  <c r="D50" i="7"/>
  <c r="G49" i="7"/>
  <c r="G48" i="7"/>
  <c r="G47" i="7"/>
  <c r="G46" i="7"/>
  <c r="G45" i="7"/>
  <c r="G44" i="7"/>
  <c r="G43" i="7"/>
  <c r="G42" i="7"/>
  <c r="F41" i="7"/>
  <c r="E41" i="7"/>
  <c r="D41" i="7"/>
  <c r="G39" i="7"/>
  <c r="G38" i="7"/>
  <c r="G37" i="7"/>
  <c r="G36" i="7"/>
  <c r="F35" i="7"/>
  <c r="E35" i="7"/>
  <c r="D35" i="7"/>
  <c r="G34" i="7"/>
  <c r="G33" i="7"/>
  <c r="G32" i="7"/>
  <c r="G31" i="7"/>
  <c r="F31" i="7"/>
  <c r="F29" i="7" s="1"/>
  <c r="E31" i="7"/>
  <c r="E29" i="7" s="1"/>
  <c r="D31" i="7"/>
  <c r="D29" i="7" s="1"/>
  <c r="G30" i="7"/>
  <c r="G28" i="7"/>
  <c r="G27" i="7" s="1"/>
  <c r="F27" i="7"/>
  <c r="E27" i="7"/>
  <c r="D27" i="7"/>
  <c r="G26" i="7"/>
  <c r="G25" i="7"/>
  <c r="F25" i="7"/>
  <c r="F24" i="7" s="1"/>
  <c r="E25" i="7"/>
  <c r="D25" i="7"/>
  <c r="G23" i="7"/>
  <c r="G22" i="7"/>
  <c r="F21" i="7"/>
  <c r="F20" i="7" s="1"/>
  <c r="E21" i="7"/>
  <c r="E20" i="7" s="1"/>
  <c r="D21" i="7"/>
  <c r="D20" i="7" s="1"/>
  <c r="G19" i="7"/>
  <c r="F18" i="7"/>
  <c r="E18" i="7"/>
  <c r="D18" i="7"/>
  <c r="G17" i="7"/>
  <c r="G16" i="7" s="1"/>
  <c r="F16" i="7"/>
  <c r="E16" i="7"/>
  <c r="D16" i="7"/>
  <c r="G15" i="7"/>
  <c r="F14" i="7"/>
  <c r="E14" i="7"/>
  <c r="D14" i="7"/>
  <c r="G13" i="7"/>
  <c r="F12" i="7"/>
  <c r="E12" i="7"/>
  <c r="D12" i="7"/>
  <c r="G11" i="7"/>
  <c r="G10" i="7"/>
  <c r="F9" i="7"/>
  <c r="E9" i="7"/>
  <c r="D9" i="7"/>
  <c r="G8" i="7"/>
  <c r="F7" i="7"/>
  <c r="E7" i="7"/>
  <c r="D7" i="7"/>
  <c r="G24" i="7" l="1"/>
  <c r="G171" i="7"/>
  <c r="F111" i="7"/>
  <c r="G68" i="7"/>
  <c r="G84" i="7"/>
  <c r="G112" i="7"/>
  <c r="D145" i="7"/>
  <c r="G160" i="7"/>
  <c r="G146" i="7"/>
  <c r="E111" i="7"/>
  <c r="G59" i="7"/>
  <c r="G125" i="7"/>
  <c r="G218" i="7"/>
  <c r="G217" i="7" s="1"/>
  <c r="D168" i="7"/>
  <c r="D167" i="7" s="1"/>
  <c r="D166" i="7" s="1"/>
  <c r="D165" i="7" s="1"/>
  <c r="D181" i="7" s="1"/>
  <c r="D73" i="7"/>
  <c r="D40" i="7" s="1"/>
  <c r="E73" i="7"/>
  <c r="E40" i="7" s="1"/>
  <c r="G128" i="7"/>
  <c r="G127" i="7" s="1"/>
  <c r="G120" i="7"/>
  <c r="G157" i="7"/>
  <c r="G134" i="7"/>
  <c r="F185" i="7"/>
  <c r="F184" i="7" s="1"/>
  <c r="F183" i="7" s="1"/>
  <c r="G7" i="7"/>
  <c r="G56" i="7"/>
  <c r="G9" i="7"/>
  <c r="F73" i="7"/>
  <c r="F40" i="7" s="1"/>
  <c r="G104" i="7"/>
  <c r="G169" i="7"/>
  <c r="G168" i="7" s="1"/>
  <c r="G167" i="7" s="1"/>
  <c r="G166" i="7" s="1"/>
  <c r="G165" i="7" s="1"/>
  <c r="G181" i="7" s="1"/>
  <c r="G21" i="7"/>
  <c r="G20" i="7" s="1"/>
  <c r="E145" i="7"/>
  <c r="D127" i="7"/>
  <c r="E127" i="7"/>
  <c r="G41" i="7"/>
  <c r="F145" i="7"/>
  <c r="F167" i="7"/>
  <c r="F166" i="7" s="1"/>
  <c r="F165" i="7" s="1"/>
  <c r="F181" i="7" s="1"/>
  <c r="G35" i="7"/>
  <c r="E24" i="7"/>
  <c r="G206" i="7"/>
  <c r="G205" i="7" s="1"/>
  <c r="G204" i="7" s="1"/>
  <c r="G222" i="7" s="1"/>
  <c r="G93" i="7"/>
  <c r="D6" i="7"/>
  <c r="F127" i="7"/>
  <c r="F86" i="7" s="1"/>
  <c r="F200" i="7"/>
  <c r="F204" i="7"/>
  <c r="F222" i="7" s="1"/>
  <c r="G116" i="7"/>
  <c r="D24" i="7"/>
  <c r="E6" i="7"/>
  <c r="F6" i="7"/>
  <c r="F5" i="7" s="1"/>
  <c r="E203" i="7"/>
  <c r="E202" i="7" s="1"/>
  <c r="D111" i="7"/>
  <c r="D86" i="7"/>
  <c r="G122" i="7"/>
  <c r="G196" i="7"/>
  <c r="G195" i="7" s="1"/>
  <c r="G184" i="7" s="1"/>
  <c r="G183" i="7" s="1"/>
  <c r="D200" i="7"/>
  <c r="D203" i="7"/>
  <c r="D202" i="7" s="1"/>
  <c r="G89" i="7"/>
  <c r="G87" i="7" s="1"/>
  <c r="G98" i="7"/>
  <c r="G14" i="7"/>
  <c r="G82" i="7"/>
  <c r="G73" i="7" s="1"/>
  <c r="G173" i="7"/>
  <c r="G189" i="7"/>
  <c r="G200" i="7"/>
  <c r="D185" i="7"/>
  <c r="D184" i="7" s="1"/>
  <c r="D183" i="7" s="1"/>
  <c r="E200" i="7"/>
  <c r="D222" i="7"/>
  <c r="E167" i="7"/>
  <c r="E166" i="7" s="1"/>
  <c r="E165" i="7" s="1"/>
  <c r="E181" i="7" s="1"/>
  <c r="G12" i="7"/>
  <c r="G65" i="7"/>
  <c r="G18" i="7"/>
  <c r="G29" i="7"/>
  <c r="G40" i="7" l="1"/>
  <c r="G163" i="7" s="1"/>
  <c r="G145" i="7"/>
  <c r="D5" i="7"/>
  <c r="G111" i="7"/>
  <c r="G6" i="7"/>
  <c r="G5" i="7" s="1"/>
  <c r="F163" i="7"/>
  <c r="G86" i="7"/>
  <c r="E86" i="7"/>
  <c r="F203" i="7"/>
  <c r="F202" i="7" s="1"/>
  <c r="G203" i="7"/>
  <c r="G202" i="7" s="1"/>
  <c r="E5" i="7"/>
  <c r="D4" i="7"/>
  <c r="D224" i="7" s="1"/>
  <c r="D163" i="7"/>
  <c r="F4" i="7"/>
  <c r="G4" i="7" l="1"/>
  <c r="G224" i="7" s="1"/>
  <c r="D3" i="7"/>
  <c r="E163" i="7"/>
  <c r="E4" i="7"/>
  <c r="F3" i="7"/>
  <c r="F224" i="7"/>
  <c r="G3" i="7" l="1"/>
  <c r="E224" i="7"/>
  <c r="E3" i="7"/>
</calcChain>
</file>

<file path=xl/sharedStrings.xml><?xml version="1.0" encoding="utf-8"?>
<sst xmlns="http://schemas.openxmlformats.org/spreadsheetml/2006/main" count="367" uniqueCount="303">
  <si>
    <t>CUENTA No.</t>
  </si>
  <si>
    <t>DESCRIPCIÓN DE CUENTAS</t>
  </si>
  <si>
    <t>ADMINISTRACIÓN JUSTICIA ELECTORAL</t>
  </si>
  <si>
    <t>01</t>
  </si>
  <si>
    <t>ACCIONES COMUNES</t>
  </si>
  <si>
    <t>REMUNERACIONES Y CONTRIBUCIONES</t>
  </si>
  <si>
    <t>REMUNERACIONES</t>
  </si>
  <si>
    <t>Remuneraciones al Personal Fijo</t>
  </si>
  <si>
    <t>2.1.1.1.01</t>
  </si>
  <si>
    <t>Sueldos Fijos</t>
  </si>
  <si>
    <t>2.1.1.2.03</t>
  </si>
  <si>
    <t>Suplencias</t>
  </si>
  <si>
    <t>2.1.1.2.09</t>
  </si>
  <si>
    <t>Personal de carácter eventual</t>
  </si>
  <si>
    <t>Sueldos al personal fijo en trámite de pensiones</t>
  </si>
  <si>
    <t>2.1.1.3.01</t>
  </si>
  <si>
    <t>Sueldo Anual No. 13</t>
  </si>
  <si>
    <t>Prestaciones Económicas</t>
  </si>
  <si>
    <t>2.1.1.5.03</t>
  </si>
  <si>
    <t>Vacaciones</t>
  </si>
  <si>
    <t>SOBRESUELDOS</t>
  </si>
  <si>
    <t>Compensación</t>
  </si>
  <si>
    <t>2.1.2.2.03</t>
  </si>
  <si>
    <t>2.1.2.2.05</t>
  </si>
  <si>
    <t>DIETAS Y GASTOS DE REPRESENTACIÓN</t>
  </si>
  <si>
    <t>Dietas</t>
  </si>
  <si>
    <t>2.1.3.1.01</t>
  </si>
  <si>
    <t>Gastos de Representación</t>
  </si>
  <si>
    <t>2.1.3.2.01</t>
  </si>
  <si>
    <t>GRATIFICACIONES Y BONIFICACIONES</t>
  </si>
  <si>
    <t>2.1.4.1.01</t>
  </si>
  <si>
    <t>Bonificaciones</t>
  </si>
  <si>
    <t>Otras Gratificaciones y Bonificaciones</t>
  </si>
  <si>
    <t>2.1.4.2.01</t>
  </si>
  <si>
    <t>Bono escolar</t>
  </si>
  <si>
    <t>2.1.4.2.03</t>
  </si>
  <si>
    <t>Gratificaciones por aniversario de institución</t>
  </si>
  <si>
    <t xml:space="preserve">CONTRIBUCIONES A LA SEGURIDAD SOCIAL </t>
  </si>
  <si>
    <t>2.1.5.1.01</t>
  </si>
  <si>
    <t>2.1.5.2.01</t>
  </si>
  <si>
    <t>2.1.5.3.01</t>
  </si>
  <si>
    <t>CONTRATACIÓN DE SERVICIOS</t>
  </si>
  <si>
    <t>SERVICIOS BASICOS</t>
  </si>
  <si>
    <t>2.2.1.1.01</t>
  </si>
  <si>
    <t>Radiocomunicación</t>
  </si>
  <si>
    <t>2.2.1.2.01</t>
  </si>
  <si>
    <t>2.2.1.3.01</t>
  </si>
  <si>
    <t>2.2.1.4.01</t>
  </si>
  <si>
    <t>2.2.1.5.01</t>
  </si>
  <si>
    <t>2.2.1.6.01</t>
  </si>
  <si>
    <t>Electricidad</t>
  </si>
  <si>
    <t>2.2.1.7.01</t>
  </si>
  <si>
    <t>Agua</t>
  </si>
  <si>
    <t>2.2.1.8.01</t>
  </si>
  <si>
    <t>PUBLICIDAD IMPRESIÓN Y ENCUADERNACION</t>
  </si>
  <si>
    <t>2.2.2.1.01</t>
  </si>
  <si>
    <t>2.2.2.2.01</t>
  </si>
  <si>
    <t>VIATICOS</t>
  </si>
  <si>
    <t>2.2.3.1.01</t>
  </si>
  <si>
    <t>2.2.3.2.01</t>
  </si>
  <si>
    <t>TRANSPORTE Y ALMACENAJE</t>
  </si>
  <si>
    <t>2.2.4.1.01</t>
  </si>
  <si>
    <t>2.2.4.4.01</t>
  </si>
  <si>
    <t>Peaje</t>
  </si>
  <si>
    <t>ALQUILERES Y RENTAS</t>
  </si>
  <si>
    <t>2.2.5.1.01</t>
  </si>
  <si>
    <t>2.2.5.9.01</t>
  </si>
  <si>
    <t>SEGUROS</t>
  </si>
  <si>
    <t>2.2.6.2.01</t>
  </si>
  <si>
    <t>2.2.6.3.01</t>
  </si>
  <si>
    <t>SERVICIOS DE CONSERVACION, REPARACIONES MENORES E INSTALACIONES TEMPORALES</t>
  </si>
  <si>
    <t>2.2.7.1.01</t>
  </si>
  <si>
    <t>2.2.7.2.01</t>
  </si>
  <si>
    <t>2.2.7.2.06</t>
  </si>
  <si>
    <t>2.2.7.2.07</t>
  </si>
  <si>
    <t xml:space="preserve">OTROS SERVICIOS NO INCLUIDOS EN CONCEPTOS ANTERIORES </t>
  </si>
  <si>
    <t>2.2.8.2.01</t>
  </si>
  <si>
    <t>2.2.8.5.03</t>
  </si>
  <si>
    <t>2.2.8.6.01</t>
  </si>
  <si>
    <t>Servicios Técnicos y Profesionales</t>
  </si>
  <si>
    <t>2.2.8.7.02</t>
  </si>
  <si>
    <t>2.2.8.7.04</t>
  </si>
  <si>
    <t>2.2.8.7.05</t>
  </si>
  <si>
    <t>2.2.8.7.06</t>
  </si>
  <si>
    <t>Impuestos Derechos y Tasas</t>
  </si>
  <si>
    <t>2.2.8.8.01</t>
  </si>
  <si>
    <t>Impuestos</t>
  </si>
  <si>
    <t>2.2.9.2.03</t>
  </si>
  <si>
    <t>MATERIALES Y SUMINISTROS</t>
  </si>
  <si>
    <t>ALIMENTOS Y PRODUCTOS AGROFORESTALES</t>
  </si>
  <si>
    <t>2.3.1.1.01</t>
  </si>
  <si>
    <t>Productos Agroforestales y Pecuarios</t>
  </si>
  <si>
    <t>2.3.1.3.02</t>
  </si>
  <si>
    <t>2.3.1.3.03</t>
  </si>
  <si>
    <t>2.3.1.4.01</t>
  </si>
  <si>
    <t>TEXTILES Y VESTUARIOS</t>
  </si>
  <si>
    <t>2.3.2.1.01</t>
  </si>
  <si>
    <t>2.3.2.2.01</t>
  </si>
  <si>
    <t>2.3.2.3.01</t>
  </si>
  <si>
    <t>2.3.2.4.01</t>
  </si>
  <si>
    <t>Calzados</t>
  </si>
  <si>
    <t>2.3.3.1.01</t>
  </si>
  <si>
    <t>2.3.3.2.01</t>
  </si>
  <si>
    <t>2.3.3.3.01</t>
  </si>
  <si>
    <t>2.3.3.4.01</t>
  </si>
  <si>
    <t>2.3.3.5.01</t>
  </si>
  <si>
    <t>PRODUCTOS FARMACEUTICOS</t>
  </si>
  <si>
    <t>2.3.4.1.01</t>
  </si>
  <si>
    <t>2.3.5.1.01</t>
  </si>
  <si>
    <t>2.3.5.3.01</t>
  </si>
  <si>
    <t>2.3.5.4.01</t>
  </si>
  <si>
    <t>2.3.5.5.01</t>
  </si>
  <si>
    <t>Productos de Cemento, Cal, Asbestos, Yeso y Arcilla</t>
  </si>
  <si>
    <t>2.3.6.1.01</t>
  </si>
  <si>
    <t>2.3.6.1.04</t>
  </si>
  <si>
    <t>2.3.6.1.05</t>
  </si>
  <si>
    <t>Productos de Vidrio, Loza y Porcelana</t>
  </si>
  <si>
    <t>2.3.6.2.01</t>
  </si>
  <si>
    <t>2.3.6.2.02</t>
  </si>
  <si>
    <t>2.3.6.2.03</t>
  </si>
  <si>
    <t>Productos Metálicos y sus Derivados</t>
  </si>
  <si>
    <t>2.3.6.3.04</t>
  </si>
  <si>
    <t>Minerales</t>
  </si>
  <si>
    <t>2.3.6.4.04</t>
  </si>
  <si>
    <t>2.3.6.4.07</t>
  </si>
  <si>
    <t>Otros Productos Minerales No Metálicos</t>
  </si>
  <si>
    <t>2.3.6.9.01</t>
  </si>
  <si>
    <t>COMBUSTIBLES, LUBRICANTES, PRODUCTOS QUIMICOS Y CONEXOS</t>
  </si>
  <si>
    <t>Combustibles y Lubricantes</t>
  </si>
  <si>
    <t>2.3.7.1.01</t>
  </si>
  <si>
    <t>Gasolina</t>
  </si>
  <si>
    <t>2.3.7.1.02</t>
  </si>
  <si>
    <t>Gasoil</t>
  </si>
  <si>
    <t>2.3.7.1.06</t>
  </si>
  <si>
    <t>Lubricantes</t>
  </si>
  <si>
    <t>Productos Químicos y Conexos</t>
  </si>
  <si>
    <t>2.3.7.2.05</t>
  </si>
  <si>
    <t>2.3.9.1.01</t>
  </si>
  <si>
    <t>2.3.9.2.01</t>
  </si>
  <si>
    <t>2.3.9.3.01</t>
  </si>
  <si>
    <t>2.3.9.4.01</t>
  </si>
  <si>
    <t>2.3.9.5.01</t>
  </si>
  <si>
    <t>2.3.9.6.01</t>
  </si>
  <si>
    <t>TRANSFERENCIAS CORRIENTES</t>
  </si>
  <si>
    <t>TRANSFERENCIAS CORRIENTES AL SECTOR PRIVADO</t>
  </si>
  <si>
    <t>2.4.1.4.01</t>
  </si>
  <si>
    <t>TRANSFERENCIAS CORRIENTES AL SECTOR EXTERNO</t>
  </si>
  <si>
    <t>2.4.7.2.01</t>
  </si>
  <si>
    <t>BIENES MUEBLES, INMUEBLES E INTANGIBLES</t>
  </si>
  <si>
    <t>MOBILIARIO Y EQUIPOS</t>
  </si>
  <si>
    <t>2.6.1.1.01</t>
  </si>
  <si>
    <t>2.6.1.3.01</t>
  </si>
  <si>
    <t>2.6.1.4.01</t>
  </si>
  <si>
    <t>Electrodomésticos</t>
  </si>
  <si>
    <t>2.6.1.9.01</t>
  </si>
  <si>
    <t>2.6.2.1.01</t>
  </si>
  <si>
    <t>2.6.2.3.01</t>
  </si>
  <si>
    <t>VEHÍCULOS, EQUIPOS DE TRANSPORTE, TRACCIÓN Y ELEVACIÓN</t>
  </si>
  <si>
    <t>2.6.4.1.01</t>
  </si>
  <si>
    <t>2.6.4.7.01</t>
  </si>
  <si>
    <t>MAQUINARIAS OTROS EQUIPOS Y HERRAMIENTAS</t>
  </si>
  <si>
    <t>2.6.5.4.01</t>
  </si>
  <si>
    <t>2.6.5.5.01</t>
  </si>
  <si>
    <t>BIENES INTANGIBLES</t>
  </si>
  <si>
    <t>2.6.8.3.01</t>
  </si>
  <si>
    <t xml:space="preserve">       TOTAL ACCIONES COMUNES</t>
  </si>
  <si>
    <t>02</t>
  </si>
  <si>
    <t>PARTIDOS, AGRUPACIONES Y MOVIMIENTOS POLITICOS CON CONFLICTOS CONTENCIOSOS ELECTORALES DECIDIDOS</t>
  </si>
  <si>
    <t>0001</t>
  </si>
  <si>
    <t>GESTIÓN Y RESOLUCIÓN DE CONFLICTOS EN MATERIA ELECTORAL</t>
  </si>
  <si>
    <t>2.1.1</t>
  </si>
  <si>
    <t>2.1.1.1</t>
  </si>
  <si>
    <t>2.1.1.4-01</t>
  </si>
  <si>
    <t xml:space="preserve">TOTAL PARTIDOS, AGRUPACIONES Y MOVIMIENTOS POLÍTICOS </t>
  </si>
  <si>
    <t>03</t>
  </si>
  <si>
    <t>CIUDADANOS ACCEDEN A SERVICIOS DE RECTIFICACIÓN DE ACTAS DEL ESTADO CIVIL</t>
  </si>
  <si>
    <t>SERVICIOS DE RECTIFICACIÓN DE ACTAS DEL ESTADO CIVIL</t>
  </si>
  <si>
    <t>TOTAL  CIUDADANOS ACCEDEN A SERVICIOS DE RECTIFICACIÓN</t>
  </si>
  <si>
    <t>04</t>
  </si>
  <si>
    <t>ACTORES DEL SISTEMA ELECTORAL, SOCIEDAD CIVIL Y CIUDADANOS CAPACITADOS EN LA IMPORTANCIA DE LA JUSTICIA Y DERECHO ELECTORAL.</t>
  </si>
  <si>
    <t xml:space="preserve">FORMACIÓN Y CONCIETIZACIÓN DE DERECHOS ELECTORALES </t>
  </si>
  <si>
    <t>TOTAL ACTORES DEL SISTEMA ELECTORAL</t>
  </si>
  <si>
    <t>TOTAL GENERAL</t>
  </si>
  <si>
    <t>Licencias Informáticas</t>
  </si>
  <si>
    <t>Remuneraciones al Personal de Carácter Temporal</t>
  </si>
  <si>
    <t xml:space="preserve"> Plástico</t>
  </si>
  <si>
    <t>PRODUCTOS  MINERALES, METÁLICOS Y NO METÁLICOS</t>
  </si>
  <si>
    <t>CUERO, CAUCHO Y PLASTICO</t>
  </si>
  <si>
    <t>MOBILIARIO Y EQUIPO DE AUDIO, AUDIOVISUAL, RECREATIVO Y EDUCACIONAL.</t>
  </si>
  <si>
    <t>2.1.5.4.02</t>
  </si>
  <si>
    <t>PRESUPUESTO 
2023</t>
  </si>
  <si>
    <t>2.1.4.2.04</t>
  </si>
  <si>
    <t>2.2.5.3.02</t>
  </si>
  <si>
    <t>2.2.5.3.04</t>
  </si>
  <si>
    <t>ENERO</t>
  </si>
  <si>
    <t xml:space="preserve">TOTAL EJECUCION </t>
  </si>
  <si>
    <t>Realizado por:</t>
  </si>
  <si>
    <t>Agustina Garcia</t>
  </si>
  <si>
    <t>Analista l Presupuesto</t>
  </si>
  <si>
    <t>Aprobado por:</t>
  </si>
  <si>
    <t>Deysis Matos</t>
  </si>
  <si>
    <t>Alexi Martinez Olivo</t>
  </si>
  <si>
    <t>Revisado por:</t>
  </si>
  <si>
    <t>Director Financiero</t>
  </si>
  <si>
    <t>Sueldos fijos</t>
  </si>
  <si>
    <t>Prestación laboral por desvinculación</t>
  </si>
  <si>
    <t>Pago por horas extraordinarias</t>
  </si>
  <si>
    <t>Compensación servicios de seguridad</t>
  </si>
  <si>
    <t>Dietas en el país</t>
  </si>
  <si>
    <t>Gastos de representación en el país</t>
  </si>
  <si>
    <t>Otras gratificaciones (Bono navideño)</t>
  </si>
  <si>
    <t>Contribuciones al seguro de salud</t>
  </si>
  <si>
    <t>Contribuciones al seguro de pensiones</t>
  </si>
  <si>
    <t>Contribuciones al seguro de riesgo laboral</t>
  </si>
  <si>
    <t>Contribuciones al plan de retiro complementario órganos constitucionales.</t>
  </si>
  <si>
    <t>Servicios telefónico de larga distancia</t>
  </si>
  <si>
    <t>Teléfono local</t>
  </si>
  <si>
    <t>Telefax y correos</t>
  </si>
  <si>
    <t>Servicio de internet y televisión por cable</t>
  </si>
  <si>
    <t>Recolección de residuos sólidos</t>
  </si>
  <si>
    <t>Publicidad y propaganda</t>
  </si>
  <si>
    <t>Impresión y encuadernación</t>
  </si>
  <si>
    <t>Viáticos dentro del país</t>
  </si>
  <si>
    <t>Viáticos fuera del país</t>
  </si>
  <si>
    <t>Pasajes y gastos de transporte</t>
  </si>
  <si>
    <t>Alquileres y rentas de edificios y locales</t>
  </si>
  <si>
    <t>Alquiler de equipo de tecnología y almacenamiento de datos</t>
  </si>
  <si>
    <t>Alquiler de equipo de oficina y muebles.</t>
  </si>
  <si>
    <t>Alquiler de equipo de tracción y elevación.</t>
  </si>
  <si>
    <t>Seguros de bienes muebles</t>
  </si>
  <si>
    <t>Seguros de personas</t>
  </si>
  <si>
    <t>Reparaciones y mantenimientos menores en edificaciones.</t>
  </si>
  <si>
    <t>Mantenimiento y reparación de mobiliarios y equipos de oficina.</t>
  </si>
  <si>
    <t>Mantenimiento y reparación de equipos de transporte, Tracción y Elevación.</t>
  </si>
  <si>
    <t>Mantenimiento y reparación de maquinarias y equipos.</t>
  </si>
  <si>
    <t>Comisiones y gastos bancarios</t>
  </si>
  <si>
    <t>Limpieza e higiene</t>
  </si>
  <si>
    <t>Eventos generales</t>
  </si>
  <si>
    <t>Servicios jurídicos</t>
  </si>
  <si>
    <t>Servicios de capacitación</t>
  </si>
  <si>
    <t>Servicios de informática y sistemas computarizados</t>
  </si>
  <si>
    <t>Otros servicios técnicos profesionales</t>
  </si>
  <si>
    <t>OTRAS CONTRATACIONES DE SERVICIOS</t>
  </si>
  <si>
    <t>Servicios de catering</t>
  </si>
  <si>
    <t>Alimentos y bebidas para personas</t>
  </si>
  <si>
    <t xml:space="preserve">Productos agrícolas </t>
  </si>
  <si>
    <t>Productos forestales</t>
  </si>
  <si>
    <t>Madera, corcho y sus manufacturas</t>
  </si>
  <si>
    <t>Hilados, fibras, telas y útiles de costura</t>
  </si>
  <si>
    <t>Acabados textiles</t>
  </si>
  <si>
    <t>Prendas y accesorios de vestir</t>
  </si>
  <si>
    <t>PAPEL,CARTON E IMPRESOS</t>
  </si>
  <si>
    <t>Papel de escritorio</t>
  </si>
  <si>
    <t>Papel y cartón</t>
  </si>
  <si>
    <t>Productos de artes gráficas</t>
  </si>
  <si>
    <t>Libros, revistas y periódicos</t>
  </si>
  <si>
    <t>Textos de enseñanza</t>
  </si>
  <si>
    <t>Productos medicinales para uso humano</t>
  </si>
  <si>
    <t>Cueros y pieles</t>
  </si>
  <si>
    <t>Llantas y neumáticos</t>
  </si>
  <si>
    <t>Artículos de caucho</t>
  </si>
  <si>
    <t>Productos de cemento</t>
  </si>
  <si>
    <t>Productos de yeso</t>
  </si>
  <si>
    <t>Productos de arcilla y derivados</t>
  </si>
  <si>
    <t>Productos de vidrio</t>
  </si>
  <si>
    <t>Productos de loza</t>
  </si>
  <si>
    <t>Productos de porcelana</t>
  </si>
  <si>
    <t>Herramientas menores</t>
  </si>
  <si>
    <t>Piedra, archilla y arena</t>
  </si>
  <si>
    <t>Otros minerales</t>
  </si>
  <si>
    <t>Otros productos no metálicos</t>
  </si>
  <si>
    <t>Insecticidas, fumigantes y otros</t>
  </si>
  <si>
    <t>PRODUCTOS Y ÚTILES VARIOS</t>
  </si>
  <si>
    <t>Útiles y materiales de limpieza e higiene</t>
  </si>
  <si>
    <t>Útiles y materiales de escritorio, oficina e informática</t>
  </si>
  <si>
    <t>Útiles menores médico quirúrgicos o de laboratorio</t>
  </si>
  <si>
    <t>Útiles destinados a actividades deportivas, culturales y recreativas</t>
  </si>
  <si>
    <t>Útiles de cocina y comedor</t>
  </si>
  <si>
    <t>Productos eléctricos y afines</t>
  </si>
  <si>
    <t>Becas nacionales</t>
  </si>
  <si>
    <t xml:space="preserve">Muebles, equipos de oficina y estantería </t>
  </si>
  <si>
    <t>Equipos de tecnología de la información y comunicación</t>
  </si>
  <si>
    <t xml:space="preserve">Otros mobiliarios y equipos no identificados </t>
  </si>
  <si>
    <t>Equipos y aparatos audiovisuales</t>
  </si>
  <si>
    <t>Cámaras fotográficas y de video</t>
  </si>
  <si>
    <t>Automoviles y camiones</t>
  </si>
  <si>
    <t>Equipo de elevación</t>
  </si>
  <si>
    <t>Sistema de aire acondicionado,calefacción y refrigeración</t>
  </si>
  <si>
    <t>Equipo de comunicación, telecomunicaciones y señalamientos</t>
  </si>
  <si>
    <t>Programas de informática y base de datos</t>
  </si>
  <si>
    <t>Sueldo anual No. 13</t>
  </si>
  <si>
    <t>Sueldo anual  No.13</t>
  </si>
  <si>
    <t>OTROS SERVICIOS NO INCLUIDOS EN CONCEPTOS ANTERIORES</t>
  </si>
  <si>
    <t>Transferencias corrientes programadas a asociaciones sin fines de lucro</t>
  </si>
  <si>
    <t xml:space="preserve">Encargada Dpto.Presupuesto </t>
  </si>
  <si>
    <t>2.1.1.4.01</t>
  </si>
  <si>
    <t>FEBRERO</t>
  </si>
  <si>
    <t>2.4.1.6.01</t>
  </si>
  <si>
    <t>2.1.1.6.01</t>
  </si>
  <si>
    <t xml:space="preserve"> empleados  del Tribunal Superior Electoral "Cooptse", la cual fue presupuestada el año 2022 y transferida en el 2023 (Apertura de la cuenta).</t>
  </si>
  <si>
    <r>
      <t xml:space="preserve">Transferencias corrientes programadas a asociaciones sin fines de lucro </t>
    </r>
    <r>
      <rPr>
        <sz val="10"/>
        <color rgb="FFFF0000"/>
        <rFont val="Arial"/>
        <family val="2"/>
      </rPr>
      <t>(*)</t>
    </r>
    <r>
      <rPr>
        <sz val="10"/>
        <color theme="1"/>
        <rFont val="Arial"/>
        <family val="2"/>
      </rPr>
      <t xml:space="preserve"> </t>
    </r>
  </si>
  <si>
    <r>
      <rPr>
        <b/>
        <sz val="10"/>
        <color rgb="FFFF0000"/>
        <rFont val="Arial"/>
        <family val="2"/>
      </rPr>
      <t xml:space="preserve"> (*) </t>
    </r>
    <r>
      <rPr>
        <b/>
        <sz val="10"/>
        <color theme="1"/>
        <rFont val="Arial"/>
        <family val="2"/>
      </rPr>
      <t xml:space="preserve">Nota: </t>
    </r>
    <r>
      <rPr>
        <sz val="10"/>
        <color theme="1"/>
        <rFont val="Arial"/>
        <family val="2"/>
      </rPr>
      <t xml:space="preserve">La cuenta presupuestaria ( 2.4.1.6.01), en el mes de febrero presenta un cargo de RD$5,000,000.00, correspondiente a la donación de aporte inicial a la Cooperativa de </t>
    </r>
  </si>
  <si>
    <t>TRANSFERENCIAS CORRIENTES A ASOCIACIONES SIN FINES DE LUCRO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</si>
</sst>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ont="0" applyFill="0" applyBorder="0" applyProtection="0">
      <alignment wrapText="1"/>
    </xf>
    <xf numFmtId="0" fontId="3" fillId="0" borderId="0"/>
    <xf numFmtId="43" fontId="1" fillId="0" borderId="0" applyFont="0" applyFill="0" applyBorder="0" applyAlignment="0" applyProtection="0"/>
  </cellStyleXfs>
  <cellXfs count="125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39" fontId="2" fillId="3" borderId="4" xfId="1" applyNumberFormat="1" applyFont="1" applyFill="1" applyBorder="1" applyAlignment="1"/>
    <xf numFmtId="49" fontId="2" fillId="4" borderId="4" xfId="2" applyNumberFormat="1" applyFont="1" applyFill="1" applyBorder="1" applyAlignment="1">
      <alignment horizontal="center"/>
    </xf>
    <xf numFmtId="39" fontId="2" fillId="4" borderId="4" xfId="1" applyNumberFormat="1" applyFont="1" applyFill="1" applyBorder="1" applyAlignment="1"/>
    <xf numFmtId="0" fontId="2" fillId="5" borderId="4" xfId="2" applyFont="1" applyFill="1" applyBorder="1" applyAlignment="1">
      <alignment horizontal="center"/>
    </xf>
    <xf numFmtId="0" fontId="2" fillId="5" borderId="0" xfId="2" applyFont="1" applyFill="1" applyBorder="1" applyAlignment="1">
      <alignment horizontal="left"/>
    </xf>
    <xf numFmtId="39" fontId="2" fillId="5" borderId="4" xfId="1" applyNumberFormat="1" applyFont="1" applyFill="1" applyBorder="1" applyAlignment="1"/>
    <xf numFmtId="0" fontId="2" fillId="2" borderId="4" xfId="2" applyFont="1" applyFill="1" applyBorder="1" applyAlignment="1">
      <alignment horizontal="center"/>
    </xf>
    <xf numFmtId="0" fontId="2" fillId="2" borderId="0" xfId="2" applyFont="1" applyFill="1" applyBorder="1" applyAlignment="1">
      <alignment horizontal="left"/>
    </xf>
    <xf numFmtId="39" fontId="2" fillId="2" borderId="4" xfId="1" applyNumberFormat="1" applyFont="1" applyFill="1" applyBorder="1" applyAlignment="1"/>
    <xf numFmtId="0" fontId="2" fillId="0" borderId="4" xfId="2" applyFont="1" applyFill="1" applyBorder="1" applyAlignment="1">
      <alignment horizontal="center"/>
    </xf>
    <xf numFmtId="39" fontId="2" fillId="0" borderId="0" xfId="2" applyNumberFormat="1" applyFont="1" applyFill="1" applyBorder="1" applyAlignment="1">
      <alignment horizontal="left"/>
    </xf>
    <xf numFmtId="39" fontId="2" fillId="0" borderId="4" xfId="1" applyNumberFormat="1" applyFont="1" applyFill="1" applyBorder="1" applyAlignment="1"/>
    <xf numFmtId="0" fontId="3" fillId="0" borderId="4" xfId="2" applyFont="1" applyFill="1" applyBorder="1" applyAlignment="1">
      <alignment horizontal="center"/>
    </xf>
    <xf numFmtId="39" fontId="3" fillId="0" borderId="0" xfId="2" applyNumberFormat="1" applyFont="1" applyFill="1" applyBorder="1" applyAlignment="1">
      <alignment horizontal="left"/>
    </xf>
    <xf numFmtId="39" fontId="3" fillId="0" borderId="4" xfId="1" applyNumberFormat="1" applyFont="1" applyFill="1" applyBorder="1" applyAlignment="1">
      <alignment wrapText="1"/>
    </xf>
    <xf numFmtId="39" fontId="3" fillId="0" borderId="0" xfId="2" applyNumberFormat="1" applyFont="1" applyFill="1" applyBorder="1" applyAlignment="1">
      <alignment horizontal="left" vertical="center"/>
    </xf>
    <xf numFmtId="39" fontId="3" fillId="0" borderId="4" xfId="1" applyNumberFormat="1" applyFont="1" applyFill="1" applyBorder="1" applyAlignment="1"/>
    <xf numFmtId="39" fontId="2" fillId="0" borderId="0" xfId="2" applyNumberFormat="1" applyFont="1" applyFill="1" applyBorder="1" applyAlignment="1">
      <alignment horizontal="left" vertical="center"/>
    </xf>
    <xf numFmtId="39" fontId="2" fillId="2" borderId="0" xfId="2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/>
    </xf>
    <xf numFmtId="39" fontId="3" fillId="0" borderId="0" xfId="0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horizontal="center"/>
    </xf>
    <xf numFmtId="39" fontId="2" fillId="2" borderId="0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center"/>
    </xf>
    <xf numFmtId="39" fontId="2" fillId="0" borderId="0" xfId="0" applyNumberFormat="1" applyFont="1" applyFill="1" applyBorder="1" applyAlignment="1">
      <alignment vertical="center"/>
    </xf>
    <xf numFmtId="39" fontId="2" fillId="2" borderId="0" xfId="0" applyNumberFormat="1" applyFont="1" applyFill="1" applyBorder="1" applyAlignment="1">
      <alignment vertical="center" wrapText="1"/>
    </xf>
    <xf numFmtId="39" fontId="2" fillId="2" borderId="4" xfId="1" applyNumberFormat="1" applyFont="1" applyFill="1" applyBorder="1" applyAlignment="1">
      <alignment wrapText="1"/>
    </xf>
    <xf numFmtId="0" fontId="2" fillId="5" borderId="4" xfId="0" applyFont="1" applyFill="1" applyBorder="1" applyAlignment="1">
      <alignment horizontal="center"/>
    </xf>
    <xf numFmtId="39" fontId="2" fillId="5" borderId="0" xfId="0" applyNumberFormat="1" applyFont="1" applyFill="1" applyBorder="1" applyAlignment="1">
      <alignment vertical="center"/>
    </xf>
    <xf numFmtId="39" fontId="3" fillId="0" borderId="0" xfId="0" applyNumberFormat="1" applyFont="1" applyFill="1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39" fontId="3" fillId="0" borderId="0" xfId="0" applyNumberFormat="1" applyFont="1" applyBorder="1" applyAlignment="1">
      <alignment vertical="center"/>
    </xf>
    <xf numFmtId="39" fontId="3" fillId="0" borderId="0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center"/>
    </xf>
    <xf numFmtId="39" fontId="2" fillId="0" borderId="0" xfId="0" applyNumberFormat="1" applyFont="1" applyBorder="1" applyAlignment="1">
      <alignment vertical="center"/>
    </xf>
    <xf numFmtId="39" fontId="3" fillId="0" borderId="0" xfId="0" applyNumberFormat="1" applyFont="1" applyFill="1" applyBorder="1" applyAlignment="1">
      <alignment horizontal="left" vertical="center"/>
    </xf>
    <xf numFmtId="39" fontId="2" fillId="0" borderId="0" xfId="0" applyNumberFormat="1" applyFont="1" applyBorder="1" applyAlignment="1">
      <alignment vertical="center" wrapText="1"/>
    </xf>
    <xf numFmtId="39" fontId="2" fillId="5" borderId="0" xfId="0" applyNumberFormat="1" applyFont="1" applyFill="1" applyBorder="1" applyAlignment="1">
      <alignment vertical="center" wrapText="1"/>
    </xf>
    <xf numFmtId="0" fontId="3" fillId="6" borderId="4" xfId="0" applyFont="1" applyFill="1" applyBorder="1" applyAlignment="1">
      <alignment horizontal="center"/>
    </xf>
    <xf numFmtId="39" fontId="3" fillId="6" borderId="0" xfId="0" applyNumberFormat="1" applyFont="1" applyFill="1" applyBorder="1" applyAlignment="1">
      <alignment horizontal="left" vertical="center" wrapText="1"/>
    </xf>
    <xf numFmtId="39" fontId="2" fillId="6" borderId="4" xfId="1" applyNumberFormat="1" applyFont="1" applyFill="1" applyBorder="1" applyAlignment="1"/>
    <xf numFmtId="0" fontId="2" fillId="6" borderId="4" xfId="0" applyFont="1" applyFill="1" applyBorder="1" applyAlignment="1">
      <alignment horizontal="left"/>
    </xf>
    <xf numFmtId="39" fontId="2" fillId="6" borderId="0" xfId="0" applyNumberFormat="1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/>
    </xf>
    <xf numFmtId="39" fontId="2" fillId="4" borderId="0" xfId="0" applyNumberFormat="1" applyFont="1" applyFill="1" applyBorder="1" applyAlignment="1">
      <alignment horizontal="center" vertical="center"/>
    </xf>
    <xf numFmtId="0" fontId="2" fillId="4" borderId="0" xfId="2" applyFont="1" applyFill="1" applyBorder="1" applyAlignment="1">
      <alignment horizontal="left" vertical="center" wrapText="1"/>
    </xf>
    <xf numFmtId="49" fontId="2" fillId="2" borderId="4" xfId="2" applyNumberFormat="1" applyFont="1" applyFill="1" applyBorder="1" applyAlignment="1">
      <alignment horizontal="center"/>
    </xf>
    <xf numFmtId="0" fontId="2" fillId="2" borderId="0" xfId="2" applyFont="1" applyFill="1" applyBorder="1" applyAlignment="1">
      <alignment horizontal="left" vertical="center" wrapText="1"/>
    </xf>
    <xf numFmtId="0" fontId="2" fillId="5" borderId="0" xfId="2" applyFont="1" applyFill="1" applyBorder="1" applyAlignment="1">
      <alignment horizontal="left" vertical="center"/>
    </xf>
    <xf numFmtId="0" fontId="2" fillId="2" borderId="0" xfId="2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center"/>
    </xf>
    <xf numFmtId="39" fontId="2" fillId="6" borderId="0" xfId="0" applyNumberFormat="1" applyFont="1" applyFill="1" applyBorder="1" applyAlignment="1">
      <alignment horizontal="center" vertical="center"/>
    </xf>
    <xf numFmtId="39" fontId="2" fillId="6" borderId="0" xfId="0" applyNumberFormat="1" applyFont="1" applyFill="1" applyBorder="1" applyAlignment="1">
      <alignment horizontal="left" vertical="center" wrapText="1"/>
    </xf>
    <xf numFmtId="0" fontId="2" fillId="6" borderId="0" xfId="2" applyFont="1" applyFill="1" applyBorder="1" applyAlignment="1">
      <alignment horizontal="left" vertical="center" wrapText="1"/>
    </xf>
    <xf numFmtId="49" fontId="2" fillId="7" borderId="4" xfId="2" applyNumberFormat="1" applyFont="1" applyFill="1" applyBorder="1" applyAlignment="1">
      <alignment horizontal="center"/>
    </xf>
    <xf numFmtId="39" fontId="2" fillId="7" borderId="4" xfId="1" applyNumberFormat="1" applyFont="1" applyFill="1" applyBorder="1" applyAlignment="1"/>
    <xf numFmtId="49" fontId="2" fillId="6" borderId="4" xfId="2" applyNumberFormat="1" applyFont="1" applyFill="1" applyBorder="1" applyAlignment="1">
      <alignment horizontal="center"/>
    </xf>
    <xf numFmtId="0" fontId="3" fillId="3" borderId="4" xfId="0" applyFont="1" applyFill="1" applyBorder="1" applyAlignment="1"/>
    <xf numFmtId="0" fontId="3" fillId="3" borderId="0" xfId="0" applyFont="1" applyFill="1" applyBorder="1" applyAlignment="1">
      <alignment vertical="center"/>
    </xf>
    <xf numFmtId="39" fontId="3" fillId="3" borderId="4" xfId="1" applyNumberFormat="1" applyFont="1" applyFill="1" applyBorder="1" applyAlignment="1"/>
    <xf numFmtId="0" fontId="2" fillId="3" borderId="6" xfId="0" applyFont="1" applyFill="1" applyBorder="1" applyAlignment="1">
      <alignment horizontal="left"/>
    </xf>
    <xf numFmtId="39" fontId="2" fillId="3" borderId="7" xfId="0" applyNumberFormat="1" applyFont="1" applyFill="1" applyBorder="1" applyAlignment="1">
      <alignment horizontal="center" vertical="center"/>
    </xf>
    <xf numFmtId="39" fontId="2" fillId="3" borderId="6" xfId="1" applyNumberFormat="1" applyFont="1" applyFill="1" applyBorder="1" applyAlignment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39" fontId="3" fillId="0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horizontal="left"/>
    </xf>
    <xf numFmtId="39" fontId="2" fillId="0" borderId="0" xfId="0" applyNumberFormat="1" applyFont="1" applyFill="1" applyBorder="1" applyAlignment="1">
      <alignment horizontal="center" vertical="center"/>
    </xf>
    <xf numFmtId="39" fontId="2" fillId="0" borderId="0" xfId="1" applyNumberFormat="1" applyFont="1" applyFill="1" applyBorder="1" applyAlignment="1"/>
    <xf numFmtId="0" fontId="4" fillId="0" borderId="0" xfId="0" applyFont="1" applyFill="1"/>
    <xf numFmtId="39" fontId="2" fillId="2" borderId="0" xfId="0" applyNumberFormat="1" applyFont="1" applyFill="1" applyBorder="1" applyAlignment="1">
      <alignment wrapText="1"/>
    </xf>
    <xf numFmtId="0" fontId="3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39" fontId="2" fillId="0" borderId="0" xfId="2" applyNumberFormat="1" applyFont="1" applyFill="1" applyBorder="1" applyAlignment="1">
      <alignment horizontal="left" wrapText="1"/>
    </xf>
    <xf numFmtId="39" fontId="3" fillId="0" borderId="4" xfId="1" applyNumberFormat="1" applyFont="1" applyFill="1" applyBorder="1" applyAlignment="1">
      <alignment horizontal="right"/>
    </xf>
    <xf numFmtId="39" fontId="3" fillId="0" borderId="0" xfId="0" applyNumberFormat="1" applyFont="1" applyBorder="1" applyAlignment="1">
      <alignment wrapText="1"/>
    </xf>
    <xf numFmtId="39" fontId="3" fillId="0" borderId="0" xfId="0" applyNumberFormat="1" applyFont="1" applyFill="1" applyBorder="1" applyAlignment="1"/>
    <xf numFmtId="0" fontId="6" fillId="0" borderId="0" xfId="0" applyFont="1" applyAlignment="1">
      <alignment horizontal="center" vertical="center"/>
    </xf>
    <xf numFmtId="0" fontId="2" fillId="2" borderId="0" xfId="2" applyFont="1" applyFill="1" applyBorder="1" applyAlignment="1">
      <alignment horizontal="left" wrapText="1"/>
    </xf>
    <xf numFmtId="39" fontId="3" fillId="0" borderId="5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4" fillId="0" borderId="0" xfId="0" applyFont="1" applyFill="1" applyAlignment="1"/>
    <xf numFmtId="0" fontId="5" fillId="0" borderId="0" xfId="0" applyFont="1" applyAlignment="1"/>
    <xf numFmtId="0" fontId="4" fillId="0" borderId="0" xfId="0" applyFont="1" applyAlignment="1"/>
    <xf numFmtId="0" fontId="2" fillId="3" borderId="4" xfId="2" applyFont="1" applyFill="1" applyBorder="1" applyAlignment="1">
      <alignment horizontal="center" vertical="center"/>
    </xf>
    <xf numFmtId="0" fontId="2" fillId="3" borderId="0" xfId="2" applyFont="1" applyFill="1" applyBorder="1" applyAlignment="1">
      <alignment horizontal="left" vertical="center"/>
    </xf>
    <xf numFmtId="39" fontId="2" fillId="3" borderId="4" xfId="1" applyNumberFormat="1" applyFont="1" applyFill="1" applyBorder="1" applyAlignment="1">
      <alignment vertical="center"/>
    </xf>
    <xf numFmtId="49" fontId="2" fillId="4" borderId="4" xfId="2" applyNumberFormat="1" applyFont="1" applyFill="1" applyBorder="1" applyAlignment="1">
      <alignment horizontal="center" vertical="center"/>
    </xf>
    <xf numFmtId="0" fontId="2" fillId="4" borderId="0" xfId="2" applyFont="1" applyFill="1" applyBorder="1" applyAlignment="1">
      <alignment vertical="center"/>
    </xf>
    <xf numFmtId="39" fontId="2" fillId="4" borderId="4" xfId="1" applyNumberFormat="1" applyFont="1" applyFill="1" applyBorder="1" applyAlignment="1">
      <alignment vertical="center"/>
    </xf>
    <xf numFmtId="39" fontId="3" fillId="0" borderId="0" xfId="2" applyNumberFormat="1" applyFont="1" applyFill="1" applyBorder="1" applyAlignment="1">
      <alignment horizontal="left" vertical="center" wrapText="1"/>
    </xf>
    <xf numFmtId="39" fontId="2" fillId="2" borderId="0" xfId="0" applyNumberFormat="1" applyFont="1" applyFill="1" applyBorder="1" applyAlignment="1">
      <alignment horizontal="left"/>
    </xf>
    <xf numFmtId="39" fontId="3" fillId="0" borderId="0" xfId="0" applyNumberFormat="1" applyFont="1" applyBorder="1" applyAlignment="1">
      <alignment horizontal="left" wrapText="1"/>
    </xf>
    <xf numFmtId="39" fontId="3" fillId="0" borderId="0" xfId="0" applyNumberFormat="1" applyFont="1" applyFill="1" applyBorder="1" applyAlignment="1">
      <alignment horizontal="left" wrapText="1"/>
    </xf>
    <xf numFmtId="39" fontId="3" fillId="0" borderId="0" xfId="0" applyNumberFormat="1" applyFont="1" applyBorder="1" applyAlignment="1">
      <alignment horizontal="left"/>
    </xf>
    <xf numFmtId="39" fontId="3" fillId="0" borderId="5" xfId="1" applyNumberFormat="1" applyFont="1" applyBorder="1" applyAlignment="1"/>
    <xf numFmtId="39" fontId="2" fillId="2" borderId="0" xfId="0" applyNumberFormat="1" applyFont="1" applyFill="1" applyBorder="1" applyAlignment="1"/>
    <xf numFmtId="39" fontId="5" fillId="0" borderId="4" xfId="1" applyNumberFormat="1" applyFont="1" applyBorder="1" applyAlignment="1"/>
    <xf numFmtId="39" fontId="2" fillId="0" borderId="4" xfId="1" applyNumberFormat="1" applyFont="1" applyBorder="1" applyAlignment="1"/>
    <xf numFmtId="39" fontId="2" fillId="5" borderId="0" xfId="0" applyNumberFormat="1" applyFont="1" applyFill="1" applyBorder="1" applyAlignment="1">
      <alignment wrapText="1"/>
    </xf>
    <xf numFmtId="0" fontId="2" fillId="2" borderId="4" xfId="0" applyFont="1" applyFill="1" applyBorder="1" applyAlignment="1">
      <alignment horizontal="center" vertical="center"/>
    </xf>
    <xf numFmtId="39" fontId="2" fillId="2" borderId="4" xfId="1" applyNumberFormat="1" applyFont="1" applyFill="1" applyBorder="1" applyAlignment="1">
      <alignment vertical="center"/>
    </xf>
    <xf numFmtId="0" fontId="2" fillId="6" borderId="4" xfId="0" applyFont="1" applyFill="1" applyBorder="1" applyAlignment="1">
      <alignment horizontal="left" vertical="center"/>
    </xf>
    <xf numFmtId="39" fontId="2" fillId="6" borderId="4" xfId="1" applyNumberFormat="1" applyFont="1" applyFill="1" applyBorder="1" applyAlignment="1">
      <alignment vertical="center"/>
    </xf>
    <xf numFmtId="49" fontId="2" fillId="2" borderId="4" xfId="2" applyNumberFormat="1" applyFont="1" applyFill="1" applyBorder="1" applyAlignment="1">
      <alignment horizontal="center" vertical="center"/>
    </xf>
    <xf numFmtId="0" fontId="2" fillId="6" borderId="0" xfId="2" applyFont="1" applyFill="1" applyBorder="1" applyAlignment="1">
      <alignment horizontal="left" wrapText="1"/>
    </xf>
    <xf numFmtId="0" fontId="2" fillId="4" borderId="0" xfId="2" applyFont="1" applyFill="1" applyBorder="1" applyAlignment="1">
      <alignment wrapText="1"/>
    </xf>
    <xf numFmtId="0" fontId="2" fillId="7" borderId="0" xfId="2" applyFont="1" applyFill="1" applyBorder="1" applyAlignment="1">
      <alignment horizontal="left" wrapText="1"/>
    </xf>
    <xf numFmtId="39" fontId="2" fillId="5" borderId="0" xfId="0" applyNumberFormat="1" applyFont="1" applyFill="1" applyBorder="1" applyAlignment="1"/>
    <xf numFmtId="39" fontId="3" fillId="2" borderId="4" xfId="1" applyNumberFormat="1" applyFont="1" applyFill="1" applyBorder="1" applyAlignment="1"/>
    <xf numFmtId="39" fontId="3" fillId="5" borderId="4" xfId="1" applyNumberFormat="1" applyFont="1" applyFill="1" applyBorder="1" applyAlignment="1"/>
    <xf numFmtId="43" fontId="4" fillId="0" borderId="0" xfId="1" applyFont="1"/>
    <xf numFmtId="43" fontId="5" fillId="0" borderId="0" xfId="1" applyFont="1"/>
    <xf numFmtId="39" fontId="3" fillId="0" borderId="4" xfId="1" applyNumberFormat="1" applyFont="1" applyFill="1" applyBorder="1" applyAlignment="1">
      <alignment horizontal="right" wrapText="1"/>
    </xf>
    <xf numFmtId="39" fontId="2" fillId="0" borderId="4" xfId="1" applyNumberFormat="1" applyFont="1" applyFill="1" applyBorder="1" applyAlignment="1">
      <alignment horizontal="right"/>
    </xf>
    <xf numFmtId="39" fontId="2" fillId="2" borderId="4" xfId="1" applyNumberFormat="1" applyFont="1" applyFill="1" applyBorder="1" applyAlignment="1">
      <alignment horizontal="right"/>
    </xf>
    <xf numFmtId="0" fontId="7" fillId="0" borderId="0" xfId="0" applyFont="1"/>
    <xf numFmtId="0" fontId="4" fillId="0" borderId="0" xfId="0" applyFont="1" applyAlignment="1">
      <alignment horizontal="center"/>
    </xf>
  </cellXfs>
  <cellStyles count="5">
    <cellStyle name="Millares" xfId="1" builtinId="3"/>
    <cellStyle name="Millares 4" xfId="4"/>
    <cellStyle name="Normal" xfId="0" builtinId="0"/>
    <cellStyle name="Normal 3" xfId="3"/>
    <cellStyle name="Normal_D200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"/>
  <sheetViews>
    <sheetView tabSelected="1" view="pageBreakPreview" topLeftCell="A19" zoomScaleNormal="100" zoomScaleSheetLayoutView="100" workbookViewId="0">
      <selection activeCell="E13" sqref="E13"/>
    </sheetView>
  </sheetViews>
  <sheetFormatPr baseColWidth="10" defaultRowHeight="12.75" x14ac:dyDescent="0.2"/>
  <cols>
    <col min="1" max="1" width="2.28515625" style="67" customWidth="1"/>
    <col min="2" max="2" width="11.28515625" style="67" customWidth="1"/>
    <col min="3" max="3" width="63" style="67" customWidth="1"/>
    <col min="4" max="4" width="19.85546875" style="67" customWidth="1"/>
    <col min="5" max="5" width="19" style="67" customWidth="1"/>
    <col min="6" max="6" width="18.7109375" style="67" customWidth="1"/>
    <col min="7" max="7" width="19.85546875" style="67" customWidth="1"/>
    <col min="8" max="8" width="20.7109375" style="67" customWidth="1"/>
    <col min="9" max="16384" width="11.42578125" style="67"/>
  </cols>
  <sheetData>
    <row r="1" spans="2:7" x14ac:dyDescent="0.2">
      <c r="B1" s="2"/>
      <c r="C1" s="1"/>
      <c r="D1" s="1"/>
      <c r="E1" s="1"/>
      <c r="F1" s="1"/>
      <c r="G1" s="1"/>
    </row>
    <row r="2" spans="2:7" ht="30" customHeight="1" x14ac:dyDescent="0.2">
      <c r="B2" s="3" t="s">
        <v>0</v>
      </c>
      <c r="C2" s="2" t="s">
        <v>1</v>
      </c>
      <c r="D2" s="3" t="s">
        <v>190</v>
      </c>
      <c r="E2" s="3" t="s">
        <v>194</v>
      </c>
      <c r="F2" s="3" t="s">
        <v>296</v>
      </c>
      <c r="G2" s="3" t="s">
        <v>195</v>
      </c>
    </row>
    <row r="3" spans="2:7" ht="15.75" customHeight="1" x14ac:dyDescent="0.2">
      <c r="B3" s="91">
        <v>11</v>
      </c>
      <c r="C3" s="92" t="s">
        <v>2</v>
      </c>
      <c r="D3" s="93">
        <f>+D4+D165+D183+D202</f>
        <v>951881669</v>
      </c>
      <c r="E3" s="4">
        <f>+E4+E165+E183+E202</f>
        <v>61032936.44058948</v>
      </c>
      <c r="F3" s="4">
        <f>+F4+F165+F183+F202</f>
        <v>68719929.832132727</v>
      </c>
      <c r="G3" s="4">
        <f>+G4+G165+G183+G202</f>
        <v>129752866.27272217</v>
      </c>
    </row>
    <row r="4" spans="2:7" x14ac:dyDescent="0.2">
      <c r="B4" s="94" t="s">
        <v>3</v>
      </c>
      <c r="C4" s="95" t="s">
        <v>4</v>
      </c>
      <c r="D4" s="96">
        <f>+D5+D40+D86+D141+D145</f>
        <v>799481669</v>
      </c>
      <c r="E4" s="6">
        <f>+E5+E40+E86+E141+E145</f>
        <v>50752277.43233633</v>
      </c>
      <c r="F4" s="6">
        <f>+F5+F40+F86+F141+F145</f>
        <v>58403074.794203825</v>
      </c>
      <c r="G4" s="6">
        <f>+G5+G40+G86+G141+G145</f>
        <v>109155352.22654013</v>
      </c>
    </row>
    <row r="5" spans="2:7" x14ac:dyDescent="0.2">
      <c r="B5" s="7">
        <v>21</v>
      </c>
      <c r="C5" s="8" t="s">
        <v>5</v>
      </c>
      <c r="D5" s="9">
        <f t="shared" ref="D5" si="0">+D6+D20+D24+D29+D35</f>
        <v>547900000</v>
      </c>
      <c r="E5" s="9">
        <f>+E6+E20+E24+E29+E35</f>
        <v>36781640.729096323</v>
      </c>
      <c r="F5" s="9">
        <f>+F6+F20+F24+F29+F35</f>
        <v>39775843.654343821</v>
      </c>
      <c r="G5" s="9">
        <f>+G6+G20+G24+G29+G35</f>
        <v>76557484.383440137</v>
      </c>
    </row>
    <row r="6" spans="2:7" x14ac:dyDescent="0.2">
      <c r="B6" s="10">
        <v>211</v>
      </c>
      <c r="C6" s="11" t="s">
        <v>6</v>
      </c>
      <c r="D6" s="12">
        <f t="shared" ref="D6" si="1">+D7+D9+D12+D14+D16+D18</f>
        <v>396300000</v>
      </c>
      <c r="E6" s="12">
        <f>+E7+E9+E12+E14+E16+E18</f>
        <v>27381375.645051226</v>
      </c>
      <c r="F6" s="12">
        <f>+F7+F9+F12+F14+F16+F18</f>
        <v>30618739.290474169</v>
      </c>
      <c r="G6" s="12">
        <f>+G7+G9+G12+G14+G16+G18</f>
        <v>58000114.935525395</v>
      </c>
    </row>
    <row r="7" spans="2:7" x14ac:dyDescent="0.2">
      <c r="B7" s="13">
        <v>2111</v>
      </c>
      <c r="C7" s="14" t="s">
        <v>7</v>
      </c>
      <c r="D7" s="15">
        <f t="shared" ref="D7:G7" si="2">+D8</f>
        <v>301000000</v>
      </c>
      <c r="E7" s="15">
        <f t="shared" si="2"/>
        <v>23628546.578000005</v>
      </c>
      <c r="F7" s="15">
        <f t="shared" si="2"/>
        <v>23454021.859089766</v>
      </c>
      <c r="G7" s="15">
        <f t="shared" si="2"/>
        <v>47082568.437089771</v>
      </c>
    </row>
    <row r="8" spans="2:7" ht="17.25" customHeight="1" x14ac:dyDescent="0.2">
      <c r="B8" s="16" t="s">
        <v>8</v>
      </c>
      <c r="C8" s="17" t="s">
        <v>204</v>
      </c>
      <c r="D8" s="18">
        <v>301000000</v>
      </c>
      <c r="E8" s="120">
        <v>23628546.578000005</v>
      </c>
      <c r="F8" s="120">
        <v>23454021.859089766</v>
      </c>
      <c r="G8" s="120">
        <f>+E8+F8</f>
        <v>47082568.437089771</v>
      </c>
    </row>
    <row r="9" spans="2:7" x14ac:dyDescent="0.2">
      <c r="B9" s="13">
        <v>2112</v>
      </c>
      <c r="C9" s="79" t="s">
        <v>184</v>
      </c>
      <c r="D9" s="15">
        <f t="shared" ref="D9" si="3">SUM(D10:D11)</f>
        <v>5200000</v>
      </c>
      <c r="E9" s="121">
        <f>SUM(E10:E11)</f>
        <v>644662.72</v>
      </c>
      <c r="F9" s="121">
        <f>SUM(F10:F11)</f>
        <v>355416.96</v>
      </c>
      <c r="G9" s="121">
        <f>SUM(G10:G11)</f>
        <v>1000079.6799999999</v>
      </c>
    </row>
    <row r="10" spans="2:7" ht="17.25" customHeight="1" x14ac:dyDescent="0.2">
      <c r="B10" s="16" t="s">
        <v>10</v>
      </c>
      <c r="C10" s="17" t="s">
        <v>11</v>
      </c>
      <c r="D10" s="20">
        <v>4200000</v>
      </c>
      <c r="E10" s="80">
        <v>354062.72</v>
      </c>
      <c r="F10" s="80">
        <v>305416.96000000002</v>
      </c>
      <c r="G10" s="80">
        <f t="shared" ref="G10:G11" si="4">+E10+F10</f>
        <v>659479.67999999993</v>
      </c>
    </row>
    <row r="11" spans="2:7" ht="16.5" customHeight="1" x14ac:dyDescent="0.2">
      <c r="B11" s="16" t="s">
        <v>12</v>
      </c>
      <c r="C11" s="19" t="s">
        <v>13</v>
      </c>
      <c r="D11" s="20">
        <v>1000000</v>
      </c>
      <c r="E11" s="80">
        <v>290600</v>
      </c>
      <c r="F11" s="80">
        <v>50000</v>
      </c>
      <c r="G11" s="80">
        <f t="shared" si="4"/>
        <v>340600</v>
      </c>
    </row>
    <row r="12" spans="2:7" ht="15.75" customHeight="1" x14ac:dyDescent="0.2">
      <c r="B12" s="13">
        <v>2113</v>
      </c>
      <c r="C12" s="79" t="s">
        <v>14</v>
      </c>
      <c r="D12" s="15">
        <f t="shared" ref="D12:F12" si="5">+D13</f>
        <v>100000</v>
      </c>
      <c r="E12" s="121">
        <f t="shared" si="5"/>
        <v>0</v>
      </c>
      <c r="F12" s="121">
        <f t="shared" si="5"/>
        <v>0</v>
      </c>
      <c r="G12" s="121">
        <f>+G13</f>
        <v>0</v>
      </c>
    </row>
    <row r="13" spans="2:7" ht="16.5" customHeight="1" x14ac:dyDescent="0.2">
      <c r="B13" s="16" t="s">
        <v>15</v>
      </c>
      <c r="C13" s="97" t="s">
        <v>14</v>
      </c>
      <c r="D13" s="18">
        <v>100000</v>
      </c>
      <c r="E13" s="120">
        <v>0</v>
      </c>
      <c r="F13" s="120">
        <v>0</v>
      </c>
      <c r="G13" s="120">
        <f>+E13+F13</f>
        <v>0</v>
      </c>
    </row>
    <row r="14" spans="2:7" ht="17.25" customHeight="1" x14ac:dyDescent="0.2">
      <c r="B14" s="13">
        <v>2114</v>
      </c>
      <c r="C14" s="21" t="s">
        <v>16</v>
      </c>
      <c r="D14" s="15">
        <f>+D15</f>
        <v>40000000</v>
      </c>
      <c r="E14" s="121">
        <f t="shared" ref="E14:G14" si="6">+E15</f>
        <v>0</v>
      </c>
      <c r="F14" s="121">
        <f t="shared" si="6"/>
        <v>0</v>
      </c>
      <c r="G14" s="121">
        <f t="shared" si="6"/>
        <v>0</v>
      </c>
    </row>
    <row r="15" spans="2:7" ht="17.25" customHeight="1" x14ac:dyDescent="0.2">
      <c r="B15" s="16" t="s">
        <v>295</v>
      </c>
      <c r="C15" s="19" t="s">
        <v>290</v>
      </c>
      <c r="D15" s="20">
        <v>40000000</v>
      </c>
      <c r="E15" s="80">
        <v>0</v>
      </c>
      <c r="F15" s="80">
        <v>0</v>
      </c>
      <c r="G15" s="80">
        <f t="shared" ref="G15" si="7">+E15+F15</f>
        <v>0</v>
      </c>
    </row>
    <row r="16" spans="2:7" ht="16.5" customHeight="1" x14ac:dyDescent="0.2">
      <c r="B16" s="13">
        <v>2115</v>
      </c>
      <c r="C16" s="14" t="s">
        <v>17</v>
      </c>
      <c r="D16" s="15">
        <f t="shared" ref="D16:G16" si="8">+D17</f>
        <v>20000000</v>
      </c>
      <c r="E16" s="121">
        <f t="shared" si="8"/>
        <v>2482981.0970512228</v>
      </c>
      <c r="F16" s="121">
        <f t="shared" si="8"/>
        <v>3299452.6183571755</v>
      </c>
      <c r="G16" s="121">
        <f t="shared" si="8"/>
        <v>5782433.7154083978</v>
      </c>
    </row>
    <row r="17" spans="2:7" ht="18" customHeight="1" x14ac:dyDescent="0.2">
      <c r="B17" s="16" t="s">
        <v>18</v>
      </c>
      <c r="C17" s="17" t="s">
        <v>205</v>
      </c>
      <c r="D17" s="20">
        <v>20000000</v>
      </c>
      <c r="E17" s="80">
        <v>2482981.0970512228</v>
      </c>
      <c r="F17" s="80">
        <v>3299452.6183571755</v>
      </c>
      <c r="G17" s="80">
        <f>+E17+F17</f>
        <v>5782433.7154083978</v>
      </c>
    </row>
    <row r="18" spans="2:7" x14ac:dyDescent="0.2">
      <c r="B18" s="13">
        <v>2116</v>
      </c>
      <c r="C18" s="21" t="s">
        <v>19</v>
      </c>
      <c r="D18" s="15">
        <f>+D19</f>
        <v>30000000</v>
      </c>
      <c r="E18" s="15">
        <f t="shared" ref="E18:G18" si="9">+E19</f>
        <v>625185.25</v>
      </c>
      <c r="F18" s="15">
        <f t="shared" si="9"/>
        <v>3509847.8530272269</v>
      </c>
      <c r="G18" s="15">
        <f t="shared" si="9"/>
        <v>4135033.1030272269</v>
      </c>
    </row>
    <row r="19" spans="2:7" x14ac:dyDescent="0.2">
      <c r="B19" s="16" t="s">
        <v>298</v>
      </c>
      <c r="C19" s="17" t="s">
        <v>19</v>
      </c>
      <c r="D19" s="20">
        <v>30000000</v>
      </c>
      <c r="E19" s="80">
        <v>625185.25</v>
      </c>
      <c r="F19" s="80">
        <v>3509847.8530272269</v>
      </c>
      <c r="G19" s="80">
        <f>+E19+F19</f>
        <v>4135033.1030272269</v>
      </c>
    </row>
    <row r="20" spans="2:7" x14ac:dyDescent="0.2">
      <c r="B20" s="10">
        <v>212</v>
      </c>
      <c r="C20" s="22" t="s">
        <v>20</v>
      </c>
      <c r="D20" s="12">
        <f t="shared" ref="D20:G20" si="10">+D21</f>
        <v>44700000</v>
      </c>
      <c r="E20" s="122">
        <f t="shared" si="10"/>
        <v>3668622.1699999939</v>
      </c>
      <c r="F20" s="122">
        <f t="shared" si="10"/>
        <v>3692080.9899999998</v>
      </c>
      <c r="G20" s="122">
        <f t="shared" si="10"/>
        <v>7360703.1599999936</v>
      </c>
    </row>
    <row r="21" spans="2:7" x14ac:dyDescent="0.2">
      <c r="B21" s="13">
        <v>2122</v>
      </c>
      <c r="C21" s="21" t="s">
        <v>21</v>
      </c>
      <c r="D21" s="15">
        <f t="shared" ref="D21:G21" si="11">SUM(D22:D23)</f>
        <v>44700000</v>
      </c>
      <c r="E21" s="121">
        <f t="shared" si="11"/>
        <v>3668622.1699999939</v>
      </c>
      <c r="F21" s="121">
        <f t="shared" si="11"/>
        <v>3692080.9899999998</v>
      </c>
      <c r="G21" s="121">
        <f t="shared" si="11"/>
        <v>7360703.1599999936</v>
      </c>
    </row>
    <row r="22" spans="2:7" ht="13.5" customHeight="1" x14ac:dyDescent="0.2">
      <c r="B22" s="16" t="s">
        <v>22</v>
      </c>
      <c r="C22" s="17" t="s">
        <v>206</v>
      </c>
      <c r="D22" s="20">
        <v>2000000</v>
      </c>
      <c r="E22" s="80">
        <v>0</v>
      </c>
      <c r="F22" s="80">
        <v>0</v>
      </c>
      <c r="G22" s="80">
        <f t="shared" ref="G22:G23" si="12">+E22+F22</f>
        <v>0</v>
      </c>
    </row>
    <row r="23" spans="2:7" ht="13.5" customHeight="1" x14ac:dyDescent="0.2">
      <c r="B23" s="23" t="s">
        <v>23</v>
      </c>
      <c r="C23" s="82" t="s">
        <v>207</v>
      </c>
      <c r="D23" s="20">
        <v>42700000</v>
      </c>
      <c r="E23" s="80">
        <v>3668622.1699999939</v>
      </c>
      <c r="F23" s="80">
        <v>3692080.9899999998</v>
      </c>
      <c r="G23" s="80">
        <f t="shared" si="12"/>
        <v>7360703.1599999936</v>
      </c>
    </row>
    <row r="24" spans="2:7" x14ac:dyDescent="0.2">
      <c r="B24" s="25">
        <v>213</v>
      </c>
      <c r="C24" s="26" t="s">
        <v>24</v>
      </c>
      <c r="D24" s="12">
        <f t="shared" ref="D24" si="13">+D25+D27</f>
        <v>6800000</v>
      </c>
      <c r="E24" s="122">
        <f>+E25+E27</f>
        <v>877808.75</v>
      </c>
      <c r="F24" s="122">
        <f>+F25+F27</f>
        <v>622558.75</v>
      </c>
      <c r="G24" s="122">
        <f t="shared" ref="G24" si="14">+G25+G27</f>
        <v>1500367.5</v>
      </c>
    </row>
    <row r="25" spans="2:7" x14ac:dyDescent="0.2">
      <c r="B25" s="27">
        <v>2131</v>
      </c>
      <c r="C25" s="28" t="s">
        <v>25</v>
      </c>
      <c r="D25" s="15">
        <f t="shared" ref="D25:G25" si="15">+D26</f>
        <v>3000000</v>
      </c>
      <c r="E25" s="121">
        <f t="shared" si="15"/>
        <v>562250</v>
      </c>
      <c r="F25" s="121">
        <f t="shared" si="15"/>
        <v>307000</v>
      </c>
      <c r="G25" s="121">
        <f t="shared" si="15"/>
        <v>869250</v>
      </c>
    </row>
    <row r="26" spans="2:7" x14ac:dyDescent="0.2">
      <c r="B26" s="23" t="s">
        <v>26</v>
      </c>
      <c r="C26" s="24" t="s">
        <v>208</v>
      </c>
      <c r="D26" s="20">
        <v>3000000</v>
      </c>
      <c r="E26" s="80">
        <v>562250</v>
      </c>
      <c r="F26" s="80">
        <v>307000</v>
      </c>
      <c r="G26" s="80">
        <f>+E26+F26</f>
        <v>869250</v>
      </c>
    </row>
    <row r="27" spans="2:7" x14ac:dyDescent="0.2">
      <c r="B27" s="27">
        <v>2132</v>
      </c>
      <c r="C27" s="28" t="s">
        <v>27</v>
      </c>
      <c r="D27" s="15">
        <f t="shared" ref="D27:G27" si="16">+D28</f>
        <v>3800000</v>
      </c>
      <c r="E27" s="15">
        <f t="shared" si="16"/>
        <v>315558.75</v>
      </c>
      <c r="F27" s="15">
        <f t="shared" si="16"/>
        <v>315558.75</v>
      </c>
      <c r="G27" s="15">
        <f t="shared" si="16"/>
        <v>631117.5</v>
      </c>
    </row>
    <row r="28" spans="2:7" x14ac:dyDescent="0.2">
      <c r="B28" s="23" t="s">
        <v>28</v>
      </c>
      <c r="C28" s="24" t="s">
        <v>209</v>
      </c>
      <c r="D28" s="20">
        <v>3800000</v>
      </c>
      <c r="E28" s="20">
        <v>315558.75</v>
      </c>
      <c r="F28" s="20">
        <v>315558.75</v>
      </c>
      <c r="G28" s="20">
        <f>+E28+F28</f>
        <v>631117.5</v>
      </c>
    </row>
    <row r="29" spans="2:7" x14ac:dyDescent="0.2">
      <c r="B29" s="25">
        <v>214</v>
      </c>
      <c r="C29" s="26" t="s">
        <v>29</v>
      </c>
      <c r="D29" s="12">
        <f>+D30+D31</f>
        <v>44000000</v>
      </c>
      <c r="E29" s="12">
        <f t="shared" ref="E29:G29" si="17">+E30+E31</f>
        <v>0</v>
      </c>
      <c r="F29" s="12">
        <f t="shared" si="17"/>
        <v>0</v>
      </c>
      <c r="G29" s="12">
        <f t="shared" si="17"/>
        <v>0</v>
      </c>
    </row>
    <row r="30" spans="2:7" ht="11.25" customHeight="1" x14ac:dyDescent="0.2">
      <c r="B30" s="23" t="s">
        <v>30</v>
      </c>
      <c r="C30" s="77" t="s">
        <v>31</v>
      </c>
      <c r="D30" s="20">
        <v>1000000</v>
      </c>
      <c r="E30" s="20">
        <v>0</v>
      </c>
      <c r="F30" s="20">
        <v>0</v>
      </c>
      <c r="G30" s="20">
        <f>+E30+F30</f>
        <v>0</v>
      </c>
    </row>
    <row r="31" spans="2:7" x14ac:dyDescent="0.2">
      <c r="B31" s="27">
        <v>2142</v>
      </c>
      <c r="C31" s="78" t="s">
        <v>32</v>
      </c>
      <c r="D31" s="15">
        <f>SUM(D32:D34)</f>
        <v>43000000</v>
      </c>
      <c r="E31" s="15">
        <f t="shared" ref="E31:G31" si="18">SUM(E32:E34)</f>
        <v>0</v>
      </c>
      <c r="F31" s="15">
        <f t="shared" si="18"/>
        <v>0</v>
      </c>
      <c r="G31" s="15">
        <f t="shared" si="18"/>
        <v>0</v>
      </c>
    </row>
    <row r="32" spans="2:7" x14ac:dyDescent="0.2">
      <c r="B32" s="23" t="s">
        <v>33</v>
      </c>
      <c r="C32" s="77" t="s">
        <v>34</v>
      </c>
      <c r="D32" s="20">
        <v>2000000</v>
      </c>
      <c r="E32" s="20">
        <v>0</v>
      </c>
      <c r="F32" s="20">
        <v>0</v>
      </c>
      <c r="G32" s="20">
        <f t="shared" ref="G32:G34" si="19">+E32+F32</f>
        <v>0</v>
      </c>
    </row>
    <row r="33" spans="2:7" ht="14.25" customHeight="1" x14ac:dyDescent="0.2">
      <c r="B33" s="23" t="s">
        <v>35</v>
      </c>
      <c r="C33" s="77" t="s">
        <v>36</v>
      </c>
      <c r="D33" s="20">
        <v>1000000</v>
      </c>
      <c r="E33" s="20">
        <v>0</v>
      </c>
      <c r="F33" s="20">
        <v>0</v>
      </c>
      <c r="G33" s="20">
        <f t="shared" si="19"/>
        <v>0</v>
      </c>
    </row>
    <row r="34" spans="2:7" ht="16.5" customHeight="1" x14ac:dyDescent="0.2">
      <c r="B34" s="23" t="s">
        <v>191</v>
      </c>
      <c r="C34" s="77" t="s">
        <v>210</v>
      </c>
      <c r="D34" s="20">
        <v>40000000</v>
      </c>
      <c r="E34" s="20">
        <v>0</v>
      </c>
      <c r="F34" s="20">
        <v>0</v>
      </c>
      <c r="G34" s="20">
        <f t="shared" si="19"/>
        <v>0</v>
      </c>
    </row>
    <row r="35" spans="2:7" x14ac:dyDescent="0.2">
      <c r="B35" s="25">
        <v>215</v>
      </c>
      <c r="C35" s="29" t="s">
        <v>37</v>
      </c>
      <c r="D35" s="12">
        <f t="shared" ref="D35:G35" si="20">D38+D37+D36+D39</f>
        <v>56100000</v>
      </c>
      <c r="E35" s="12">
        <f t="shared" si="20"/>
        <v>4853834.1640451001</v>
      </c>
      <c r="F35" s="12">
        <f t="shared" si="20"/>
        <v>4842464.6238696501</v>
      </c>
      <c r="G35" s="12">
        <f t="shared" si="20"/>
        <v>9696298.7879147492</v>
      </c>
    </row>
    <row r="36" spans="2:7" x14ac:dyDescent="0.2">
      <c r="B36" s="23" t="s">
        <v>38</v>
      </c>
      <c r="C36" s="82" t="s">
        <v>211</v>
      </c>
      <c r="D36" s="20">
        <v>19000000</v>
      </c>
      <c r="E36" s="20">
        <v>1494247.4899601003</v>
      </c>
      <c r="F36" s="20">
        <v>1497768.5810451501</v>
      </c>
      <c r="G36" s="20">
        <f t="shared" ref="G36:G39" si="21">+E36+F36</f>
        <v>2992016.0710052503</v>
      </c>
    </row>
    <row r="37" spans="2:7" x14ac:dyDescent="0.2">
      <c r="B37" s="23" t="s">
        <v>39</v>
      </c>
      <c r="C37" s="82" t="s">
        <v>212</v>
      </c>
      <c r="D37" s="20">
        <v>18100000</v>
      </c>
      <c r="E37" s="20">
        <v>1555348.7482580002</v>
      </c>
      <c r="F37" s="20">
        <v>1539988.9387275001</v>
      </c>
      <c r="G37" s="20">
        <f t="shared" si="21"/>
        <v>3095337.6869855002</v>
      </c>
    </row>
    <row r="38" spans="2:7" ht="14.25" customHeight="1" x14ac:dyDescent="0.2">
      <c r="B38" s="23" t="s">
        <v>40</v>
      </c>
      <c r="C38" s="82" t="s">
        <v>213</v>
      </c>
      <c r="D38" s="20">
        <v>2000000</v>
      </c>
      <c r="E38" s="20">
        <v>159037.92582699994</v>
      </c>
      <c r="F38" s="20">
        <v>159507.10409699989</v>
      </c>
      <c r="G38" s="20">
        <f t="shared" si="21"/>
        <v>318545.0299239998</v>
      </c>
    </row>
    <row r="39" spans="2:7" ht="12.75" customHeight="1" x14ac:dyDescent="0.2">
      <c r="B39" s="23" t="s">
        <v>189</v>
      </c>
      <c r="C39" s="71" t="s">
        <v>214</v>
      </c>
      <c r="D39" s="20">
        <v>17000000</v>
      </c>
      <c r="E39" s="20">
        <v>1645200</v>
      </c>
      <c r="F39" s="20">
        <v>1645200</v>
      </c>
      <c r="G39" s="20">
        <f t="shared" si="21"/>
        <v>3290400</v>
      </c>
    </row>
    <row r="40" spans="2:7" x14ac:dyDescent="0.2">
      <c r="B40" s="31">
        <v>22</v>
      </c>
      <c r="C40" s="32" t="s">
        <v>41</v>
      </c>
      <c r="D40" s="9">
        <f t="shared" ref="D40" si="22">D41+D50+D53+D56+D59+D65+D68+D73+D84</f>
        <v>137720000</v>
      </c>
      <c r="E40" s="9">
        <f>+E41+E50+E53+E56+E59+E65+E68+E73+E84</f>
        <v>10667192.824420001</v>
      </c>
      <c r="F40" s="9">
        <f>+F41+F50+F53+F56+F59+F65+F68+F73+F84</f>
        <v>7411118.3640000001</v>
      </c>
      <c r="G40" s="9">
        <f>+G41+G50+G53+G56+G59+G65+G68+G73+G84</f>
        <v>18078311.188420005</v>
      </c>
    </row>
    <row r="41" spans="2:7" x14ac:dyDescent="0.2">
      <c r="B41" s="25">
        <v>221</v>
      </c>
      <c r="C41" s="26" t="s">
        <v>42</v>
      </c>
      <c r="D41" s="12">
        <f t="shared" ref="D41:G41" si="23">D42+D43+D44+D45+D46+D47+D48+D49</f>
        <v>13720000</v>
      </c>
      <c r="E41" s="12">
        <f t="shared" si="23"/>
        <v>1237312.7140000002</v>
      </c>
      <c r="F41" s="12">
        <f t="shared" si="23"/>
        <v>883134.12999999989</v>
      </c>
      <c r="G41" s="12">
        <f t="shared" si="23"/>
        <v>2120446.844</v>
      </c>
    </row>
    <row r="42" spans="2:7" x14ac:dyDescent="0.2">
      <c r="B42" s="23" t="s">
        <v>43</v>
      </c>
      <c r="C42" s="24" t="s">
        <v>44</v>
      </c>
      <c r="D42" s="20">
        <v>300000</v>
      </c>
      <c r="E42" s="20">
        <v>0</v>
      </c>
      <c r="F42" s="20">
        <v>37170</v>
      </c>
      <c r="G42" s="20">
        <f t="shared" ref="G42:G49" si="24">+E42+F42</f>
        <v>37170</v>
      </c>
    </row>
    <row r="43" spans="2:7" x14ac:dyDescent="0.2">
      <c r="B43" s="23" t="s">
        <v>45</v>
      </c>
      <c r="C43" s="71" t="s">
        <v>215</v>
      </c>
      <c r="D43" s="20">
        <v>300000</v>
      </c>
      <c r="E43" s="20">
        <v>47.53</v>
      </c>
      <c r="F43" s="20">
        <v>104.46</v>
      </c>
      <c r="G43" s="20">
        <f t="shared" si="24"/>
        <v>151.99</v>
      </c>
    </row>
    <row r="44" spans="2:7" x14ac:dyDescent="0.2">
      <c r="B44" s="23" t="s">
        <v>46</v>
      </c>
      <c r="C44" s="82" t="s">
        <v>216</v>
      </c>
      <c r="D44" s="20">
        <v>3500000</v>
      </c>
      <c r="E44" s="20">
        <v>203001.24000000002</v>
      </c>
      <c r="F44" s="20">
        <v>227068.06999999998</v>
      </c>
      <c r="G44" s="20">
        <f t="shared" si="24"/>
        <v>430069.31</v>
      </c>
    </row>
    <row r="45" spans="2:7" x14ac:dyDescent="0.2">
      <c r="B45" s="23" t="s">
        <v>47</v>
      </c>
      <c r="C45" s="82" t="s">
        <v>217</v>
      </c>
      <c r="D45" s="20">
        <v>20000</v>
      </c>
      <c r="E45" s="20">
        <v>0</v>
      </c>
      <c r="F45" s="20">
        <v>0</v>
      </c>
      <c r="G45" s="20">
        <f t="shared" si="24"/>
        <v>0</v>
      </c>
    </row>
    <row r="46" spans="2:7" x14ac:dyDescent="0.2">
      <c r="B46" s="23" t="s">
        <v>48</v>
      </c>
      <c r="C46" s="71" t="s">
        <v>218</v>
      </c>
      <c r="D46" s="20">
        <v>4500000</v>
      </c>
      <c r="E46" s="20">
        <v>571192.29399999999</v>
      </c>
      <c r="F46" s="20">
        <v>216788.69</v>
      </c>
      <c r="G46" s="20">
        <f t="shared" si="24"/>
        <v>787980.98399999994</v>
      </c>
    </row>
    <row r="47" spans="2:7" x14ac:dyDescent="0.2">
      <c r="B47" s="23" t="s">
        <v>49</v>
      </c>
      <c r="C47" s="82" t="s">
        <v>50</v>
      </c>
      <c r="D47" s="20">
        <v>5000000</v>
      </c>
      <c r="E47" s="20">
        <v>463071.65</v>
      </c>
      <c r="F47" s="20">
        <v>402002.91</v>
      </c>
      <c r="G47" s="20">
        <f t="shared" si="24"/>
        <v>865074.56</v>
      </c>
    </row>
    <row r="48" spans="2:7" x14ac:dyDescent="0.2">
      <c r="B48" s="23" t="s">
        <v>51</v>
      </c>
      <c r="C48" s="82" t="s">
        <v>52</v>
      </c>
      <c r="D48" s="20">
        <v>50000</v>
      </c>
      <c r="E48" s="20">
        <v>0</v>
      </c>
      <c r="F48" s="20">
        <v>0</v>
      </c>
      <c r="G48" s="20">
        <f t="shared" si="24"/>
        <v>0</v>
      </c>
    </row>
    <row r="49" spans="2:7" x14ac:dyDescent="0.2">
      <c r="B49" s="23" t="s">
        <v>53</v>
      </c>
      <c r="C49" s="82" t="s">
        <v>219</v>
      </c>
      <c r="D49" s="20">
        <v>50000</v>
      </c>
      <c r="E49" s="20">
        <v>0</v>
      </c>
      <c r="F49" s="20">
        <v>0</v>
      </c>
      <c r="G49" s="20">
        <f t="shared" si="24"/>
        <v>0</v>
      </c>
    </row>
    <row r="50" spans="2:7" x14ac:dyDescent="0.2">
      <c r="B50" s="25">
        <v>222</v>
      </c>
      <c r="C50" s="98" t="s">
        <v>54</v>
      </c>
      <c r="D50" s="12">
        <f t="shared" ref="D50:G50" si="25">+D51+D52</f>
        <v>13000000</v>
      </c>
      <c r="E50" s="12">
        <f t="shared" si="25"/>
        <v>19635.2</v>
      </c>
      <c r="F50" s="12">
        <f t="shared" si="25"/>
        <v>627433.73</v>
      </c>
      <c r="G50" s="12">
        <f t="shared" si="25"/>
        <v>647068.92999999993</v>
      </c>
    </row>
    <row r="51" spans="2:7" x14ac:dyDescent="0.2">
      <c r="B51" s="34" t="s">
        <v>55</v>
      </c>
      <c r="C51" s="24" t="s">
        <v>220</v>
      </c>
      <c r="D51" s="20">
        <v>12000000</v>
      </c>
      <c r="E51" s="20">
        <v>0</v>
      </c>
      <c r="F51" s="20">
        <v>141600</v>
      </c>
      <c r="G51" s="20">
        <f t="shared" ref="G51:G52" si="26">+E51+F51</f>
        <v>141600</v>
      </c>
    </row>
    <row r="52" spans="2:7" x14ac:dyDescent="0.2">
      <c r="B52" s="34" t="s">
        <v>56</v>
      </c>
      <c r="C52" s="24" t="s">
        <v>221</v>
      </c>
      <c r="D52" s="20">
        <v>1000000</v>
      </c>
      <c r="E52" s="20">
        <v>19635.2</v>
      </c>
      <c r="F52" s="20">
        <v>485833.73</v>
      </c>
      <c r="G52" s="20">
        <f t="shared" si="26"/>
        <v>505468.93</v>
      </c>
    </row>
    <row r="53" spans="2:7" x14ac:dyDescent="0.2">
      <c r="B53" s="25">
        <v>223</v>
      </c>
      <c r="C53" s="26" t="s">
        <v>57</v>
      </c>
      <c r="D53" s="12">
        <f t="shared" ref="D53" si="27">SUM(D54:D55)</f>
        <v>3000000</v>
      </c>
      <c r="E53" s="12">
        <f t="shared" ref="E53:G53" si="28">SUM(E54:E55)</f>
        <v>369760</v>
      </c>
      <c r="F53" s="12">
        <f t="shared" si="28"/>
        <v>128000</v>
      </c>
      <c r="G53" s="12">
        <f t="shared" si="28"/>
        <v>497760</v>
      </c>
    </row>
    <row r="54" spans="2:7" x14ac:dyDescent="0.2">
      <c r="B54" s="23" t="s">
        <v>58</v>
      </c>
      <c r="C54" s="24" t="s">
        <v>222</v>
      </c>
      <c r="D54" s="20">
        <v>1500000</v>
      </c>
      <c r="E54" s="20">
        <v>91600</v>
      </c>
      <c r="F54" s="20">
        <v>128000</v>
      </c>
      <c r="G54" s="20">
        <f t="shared" ref="G54:G55" si="29">+E54+F54</f>
        <v>219600</v>
      </c>
    </row>
    <row r="55" spans="2:7" x14ac:dyDescent="0.2">
      <c r="B55" s="34" t="s">
        <v>59</v>
      </c>
      <c r="C55" s="35" t="s">
        <v>223</v>
      </c>
      <c r="D55" s="20">
        <v>1500000</v>
      </c>
      <c r="E55" s="20">
        <v>278160</v>
      </c>
      <c r="F55" s="20">
        <v>0</v>
      </c>
      <c r="G55" s="20">
        <f t="shared" si="29"/>
        <v>278160</v>
      </c>
    </row>
    <row r="56" spans="2:7" x14ac:dyDescent="0.2">
      <c r="B56" s="25">
        <v>224</v>
      </c>
      <c r="C56" s="26" t="s">
        <v>60</v>
      </c>
      <c r="D56" s="12">
        <f t="shared" ref="D56:G56" si="30">+D57+D58</f>
        <v>6300000</v>
      </c>
      <c r="E56" s="12">
        <f t="shared" si="30"/>
        <v>227125.16</v>
      </c>
      <c r="F56" s="12">
        <f t="shared" si="30"/>
        <v>159517.70000000001</v>
      </c>
      <c r="G56" s="12">
        <f t="shared" si="30"/>
        <v>386642.86</v>
      </c>
    </row>
    <row r="57" spans="2:7" x14ac:dyDescent="0.2">
      <c r="B57" s="23" t="s">
        <v>61</v>
      </c>
      <c r="C57" s="24" t="s">
        <v>224</v>
      </c>
      <c r="D57" s="20">
        <v>6000000</v>
      </c>
      <c r="E57" s="20">
        <v>225665.16</v>
      </c>
      <c r="F57" s="20">
        <v>136757.70000000001</v>
      </c>
      <c r="G57" s="20">
        <f t="shared" ref="G57:G58" si="31">+E57+F57</f>
        <v>362422.86</v>
      </c>
    </row>
    <row r="58" spans="2:7" x14ac:dyDescent="0.2">
      <c r="B58" s="23" t="s">
        <v>62</v>
      </c>
      <c r="C58" s="24" t="s">
        <v>63</v>
      </c>
      <c r="D58" s="20">
        <v>300000</v>
      </c>
      <c r="E58" s="20">
        <v>1460</v>
      </c>
      <c r="F58" s="20">
        <v>22760</v>
      </c>
      <c r="G58" s="20">
        <f t="shared" si="31"/>
        <v>24220</v>
      </c>
    </row>
    <row r="59" spans="2:7" ht="15.75" customHeight="1" x14ac:dyDescent="0.2">
      <c r="B59" s="25">
        <v>225</v>
      </c>
      <c r="C59" s="98" t="s">
        <v>64</v>
      </c>
      <c r="D59" s="12">
        <f t="shared" ref="D59:G59" si="32">SUM(D60:D64)</f>
        <v>39300000</v>
      </c>
      <c r="E59" s="12">
        <f t="shared" si="32"/>
        <v>29331.727000000003</v>
      </c>
      <c r="F59" s="12">
        <f t="shared" si="32"/>
        <v>233752.0528</v>
      </c>
      <c r="G59" s="12">
        <f t="shared" si="32"/>
        <v>263083.77980000002</v>
      </c>
    </row>
    <row r="60" spans="2:7" x14ac:dyDescent="0.2">
      <c r="B60" s="34" t="s">
        <v>65</v>
      </c>
      <c r="C60" s="99" t="s">
        <v>225</v>
      </c>
      <c r="D60" s="20">
        <v>3500000</v>
      </c>
      <c r="E60" s="20">
        <v>0</v>
      </c>
      <c r="F60" s="20">
        <v>11800</v>
      </c>
      <c r="G60" s="20">
        <f t="shared" ref="G60:G64" si="33">+E60+F60</f>
        <v>11800</v>
      </c>
    </row>
    <row r="61" spans="2:7" x14ac:dyDescent="0.2">
      <c r="B61" s="23" t="s">
        <v>192</v>
      </c>
      <c r="C61" s="100" t="s">
        <v>226</v>
      </c>
      <c r="D61" s="20">
        <v>500000</v>
      </c>
      <c r="E61" s="20">
        <v>23331.727000000003</v>
      </c>
      <c r="F61" s="20">
        <v>166798.85279999999</v>
      </c>
      <c r="G61" s="20">
        <f t="shared" si="33"/>
        <v>190130.57980000001</v>
      </c>
    </row>
    <row r="62" spans="2:7" x14ac:dyDescent="0.2">
      <c r="B62" s="34" t="s">
        <v>193</v>
      </c>
      <c r="C62" s="101" t="s">
        <v>227</v>
      </c>
      <c r="D62" s="20">
        <v>300000</v>
      </c>
      <c r="E62" s="20">
        <v>0</v>
      </c>
      <c r="F62" s="20">
        <v>0</v>
      </c>
      <c r="G62" s="20">
        <f t="shared" si="33"/>
        <v>0</v>
      </c>
    </row>
    <row r="63" spans="2:7" x14ac:dyDescent="0.2">
      <c r="B63" s="34" t="s">
        <v>193</v>
      </c>
      <c r="C63" s="101" t="s">
        <v>228</v>
      </c>
      <c r="D63" s="20">
        <v>700000</v>
      </c>
      <c r="E63" s="20">
        <v>0</v>
      </c>
      <c r="F63" s="20">
        <v>0</v>
      </c>
      <c r="G63" s="20">
        <f t="shared" si="33"/>
        <v>0</v>
      </c>
    </row>
    <row r="64" spans="2:7" x14ac:dyDescent="0.2">
      <c r="B64" s="23" t="s">
        <v>66</v>
      </c>
      <c r="C64" s="100" t="s">
        <v>183</v>
      </c>
      <c r="D64" s="20">
        <v>34300000</v>
      </c>
      <c r="E64" s="20">
        <v>6000</v>
      </c>
      <c r="F64" s="20">
        <v>55153.2</v>
      </c>
      <c r="G64" s="20">
        <f t="shared" si="33"/>
        <v>61153.2</v>
      </c>
    </row>
    <row r="65" spans="2:7" x14ac:dyDescent="0.2">
      <c r="B65" s="25">
        <v>226</v>
      </c>
      <c r="C65" s="26" t="s">
        <v>67</v>
      </c>
      <c r="D65" s="12">
        <f t="shared" ref="D65:G65" si="34">+D66+D67</f>
        <v>39700000</v>
      </c>
      <c r="E65" s="12">
        <f t="shared" si="34"/>
        <v>6583910.7800000003</v>
      </c>
      <c r="F65" s="12">
        <f t="shared" si="34"/>
        <v>3204892.2568000001</v>
      </c>
      <c r="G65" s="12">
        <f t="shared" si="34"/>
        <v>9788803.0368000008</v>
      </c>
    </row>
    <row r="66" spans="2:7" x14ac:dyDescent="0.2">
      <c r="B66" s="23" t="s">
        <v>68</v>
      </c>
      <c r="C66" s="24" t="s">
        <v>229</v>
      </c>
      <c r="D66" s="20">
        <v>2000000</v>
      </c>
      <c r="E66" s="20">
        <v>808347.57</v>
      </c>
      <c r="F66" s="20">
        <v>96391.046799999996</v>
      </c>
      <c r="G66" s="20">
        <f t="shared" ref="G66:G67" si="35">+E66+F66</f>
        <v>904738.61679999996</v>
      </c>
    </row>
    <row r="67" spans="2:7" x14ac:dyDescent="0.2">
      <c r="B67" s="23" t="s">
        <v>69</v>
      </c>
      <c r="C67" s="24" t="s">
        <v>230</v>
      </c>
      <c r="D67" s="20">
        <v>37700000</v>
      </c>
      <c r="E67" s="20">
        <v>5775563.21</v>
      </c>
      <c r="F67" s="20">
        <v>3108501.21</v>
      </c>
      <c r="G67" s="20">
        <f t="shared" si="35"/>
        <v>8884064.4199999999</v>
      </c>
    </row>
    <row r="68" spans="2:7" ht="25.5" x14ac:dyDescent="0.2">
      <c r="B68" s="25">
        <v>227</v>
      </c>
      <c r="C68" s="29" t="s">
        <v>70</v>
      </c>
      <c r="D68" s="12">
        <f t="shared" ref="D68:G68" si="36">SUM(D69:D72)</f>
        <v>8500000</v>
      </c>
      <c r="E68" s="12">
        <f t="shared" si="36"/>
        <v>63255.6</v>
      </c>
      <c r="F68" s="12">
        <f t="shared" si="36"/>
        <v>487551.18460000004</v>
      </c>
      <c r="G68" s="12">
        <f t="shared" si="36"/>
        <v>550806.78460000001</v>
      </c>
    </row>
    <row r="69" spans="2:7" x14ac:dyDescent="0.2">
      <c r="B69" s="23" t="s">
        <v>71</v>
      </c>
      <c r="C69" s="71" t="s">
        <v>231</v>
      </c>
      <c r="D69" s="20">
        <v>5000000</v>
      </c>
      <c r="E69" s="20">
        <v>11170</v>
      </c>
      <c r="F69" s="20">
        <v>8320.0383999999995</v>
      </c>
      <c r="G69" s="20">
        <f t="shared" ref="G69:G72" si="37">+E69+F69</f>
        <v>19490.038399999998</v>
      </c>
    </row>
    <row r="70" spans="2:7" x14ac:dyDescent="0.2">
      <c r="B70" s="23" t="s">
        <v>72</v>
      </c>
      <c r="C70" s="71" t="s">
        <v>232</v>
      </c>
      <c r="D70" s="20">
        <v>1000000</v>
      </c>
      <c r="E70" s="20">
        <v>33630</v>
      </c>
      <c r="F70" s="20">
        <v>0</v>
      </c>
      <c r="G70" s="20">
        <f t="shared" si="37"/>
        <v>33630</v>
      </c>
    </row>
    <row r="71" spans="2:7" ht="25.5" x14ac:dyDescent="0.2">
      <c r="B71" s="23" t="s">
        <v>73</v>
      </c>
      <c r="C71" s="71" t="s">
        <v>233</v>
      </c>
      <c r="D71" s="20">
        <v>2000000</v>
      </c>
      <c r="E71" s="20">
        <v>18455.599999999999</v>
      </c>
      <c r="F71" s="20">
        <v>451364.26620000001</v>
      </c>
      <c r="G71" s="20">
        <f t="shared" si="37"/>
        <v>469819.86619999999</v>
      </c>
    </row>
    <row r="72" spans="2:7" x14ac:dyDescent="0.2">
      <c r="B72" s="23" t="s">
        <v>74</v>
      </c>
      <c r="C72" s="71" t="s">
        <v>234</v>
      </c>
      <c r="D72" s="20">
        <v>500000</v>
      </c>
      <c r="E72" s="20">
        <v>0</v>
      </c>
      <c r="F72" s="20">
        <v>27866.880000000001</v>
      </c>
      <c r="G72" s="20">
        <f t="shared" si="37"/>
        <v>27866.880000000001</v>
      </c>
    </row>
    <row r="73" spans="2:7" x14ac:dyDescent="0.2">
      <c r="B73" s="25">
        <v>228</v>
      </c>
      <c r="C73" s="76" t="s">
        <v>75</v>
      </c>
      <c r="D73" s="12">
        <f t="shared" ref="D73" si="38">D74+D75+D76+D77+D82</f>
        <v>12700000</v>
      </c>
      <c r="E73" s="12">
        <f>+E74+E75+E76+E77+E82</f>
        <v>1601088.75342</v>
      </c>
      <c r="F73" s="12">
        <f>+F74+F75+F76+F77+F82</f>
        <v>1686837.3097999999</v>
      </c>
      <c r="G73" s="12">
        <f t="shared" ref="G73" si="39">G74+G75+G76+G77+G82</f>
        <v>3287926.0632199999</v>
      </c>
    </row>
    <row r="74" spans="2:7" x14ac:dyDescent="0.2">
      <c r="B74" s="23" t="s">
        <v>76</v>
      </c>
      <c r="C74" s="24" t="s">
        <v>235</v>
      </c>
      <c r="D74" s="20">
        <v>2000000</v>
      </c>
      <c r="E74" s="20">
        <v>88584.170000000027</v>
      </c>
      <c r="F74" s="20">
        <v>94954.29</v>
      </c>
      <c r="G74" s="20">
        <f t="shared" ref="G74:G76" si="40">+E74+F74</f>
        <v>183538.46000000002</v>
      </c>
    </row>
    <row r="75" spans="2:7" x14ac:dyDescent="0.2">
      <c r="B75" s="23" t="s">
        <v>77</v>
      </c>
      <c r="C75" s="33" t="s">
        <v>236</v>
      </c>
      <c r="D75" s="20">
        <v>200000</v>
      </c>
      <c r="E75" s="20">
        <v>26206.583420000003</v>
      </c>
      <c r="F75" s="20">
        <v>26599.536400000001</v>
      </c>
      <c r="G75" s="20">
        <f t="shared" si="40"/>
        <v>52806.119820000007</v>
      </c>
    </row>
    <row r="76" spans="2:7" x14ac:dyDescent="0.2">
      <c r="B76" s="23" t="s">
        <v>78</v>
      </c>
      <c r="C76" s="33" t="s">
        <v>237</v>
      </c>
      <c r="D76" s="20">
        <v>5000000</v>
      </c>
      <c r="E76" s="20">
        <v>105107</v>
      </c>
      <c r="F76" s="20">
        <v>210040</v>
      </c>
      <c r="G76" s="20">
        <f t="shared" si="40"/>
        <v>315147</v>
      </c>
    </row>
    <row r="77" spans="2:7" x14ac:dyDescent="0.2">
      <c r="B77" s="37">
        <v>2287</v>
      </c>
      <c r="C77" s="38" t="s">
        <v>79</v>
      </c>
      <c r="D77" s="15">
        <f t="shared" ref="D77" si="41">SUM(D78:D81)</f>
        <v>5000000</v>
      </c>
      <c r="E77" s="15">
        <f t="shared" ref="E77:G77" si="42">SUM(E78:E81)</f>
        <v>21679</v>
      </c>
      <c r="F77" s="15">
        <f t="shared" si="42"/>
        <v>1355243.4834</v>
      </c>
      <c r="G77" s="15">
        <f t="shared" si="42"/>
        <v>1376922.4834</v>
      </c>
    </row>
    <row r="78" spans="2:7" x14ac:dyDescent="0.2">
      <c r="B78" s="23" t="s">
        <v>80</v>
      </c>
      <c r="C78" s="24" t="s">
        <v>238</v>
      </c>
      <c r="D78" s="20">
        <v>1000000</v>
      </c>
      <c r="E78" s="20">
        <v>11800</v>
      </c>
      <c r="F78" s="20">
        <v>0</v>
      </c>
      <c r="G78" s="20">
        <f t="shared" ref="G78:G81" si="43">+E78+F78</f>
        <v>11800</v>
      </c>
    </row>
    <row r="79" spans="2:7" x14ac:dyDescent="0.2">
      <c r="B79" s="23" t="s">
        <v>81</v>
      </c>
      <c r="C79" s="24" t="s">
        <v>239</v>
      </c>
      <c r="D79" s="20">
        <v>1000000</v>
      </c>
      <c r="E79" s="20">
        <v>0</v>
      </c>
      <c r="F79" s="20">
        <v>0</v>
      </c>
      <c r="G79" s="20">
        <f t="shared" si="43"/>
        <v>0</v>
      </c>
    </row>
    <row r="80" spans="2:7" x14ac:dyDescent="0.2">
      <c r="B80" s="23" t="s">
        <v>82</v>
      </c>
      <c r="C80" s="39" t="s">
        <v>240</v>
      </c>
      <c r="D80" s="20">
        <v>1000000</v>
      </c>
      <c r="E80" s="20">
        <v>0</v>
      </c>
      <c r="F80" s="20">
        <v>0</v>
      </c>
      <c r="G80" s="20">
        <f t="shared" si="43"/>
        <v>0</v>
      </c>
    </row>
    <row r="81" spans="2:7" x14ac:dyDescent="0.2">
      <c r="B81" s="23" t="s">
        <v>83</v>
      </c>
      <c r="C81" s="24" t="s">
        <v>241</v>
      </c>
      <c r="D81" s="20">
        <v>2000000</v>
      </c>
      <c r="E81" s="20">
        <v>9879</v>
      </c>
      <c r="F81" s="20">
        <v>1355243.4834</v>
      </c>
      <c r="G81" s="20">
        <f t="shared" si="43"/>
        <v>1365122.4834</v>
      </c>
    </row>
    <row r="82" spans="2:7" x14ac:dyDescent="0.2">
      <c r="B82" s="27">
        <v>2288</v>
      </c>
      <c r="C82" s="28" t="s">
        <v>84</v>
      </c>
      <c r="D82" s="15">
        <f t="shared" ref="D82:G82" si="44">+D83</f>
        <v>500000</v>
      </c>
      <c r="E82" s="15">
        <f t="shared" si="44"/>
        <v>1359512</v>
      </c>
      <c r="F82" s="15">
        <f t="shared" si="44"/>
        <v>0</v>
      </c>
      <c r="G82" s="15">
        <f t="shared" si="44"/>
        <v>1359512</v>
      </c>
    </row>
    <row r="83" spans="2:7" x14ac:dyDescent="0.2">
      <c r="B83" s="34" t="s">
        <v>85</v>
      </c>
      <c r="C83" s="35" t="s">
        <v>86</v>
      </c>
      <c r="D83" s="20">
        <v>500000</v>
      </c>
      <c r="E83" s="20">
        <v>1359512</v>
      </c>
      <c r="F83" s="20">
        <v>0</v>
      </c>
      <c r="G83" s="20">
        <f>+E83+F83</f>
        <v>1359512</v>
      </c>
    </row>
    <row r="84" spans="2:7" x14ac:dyDescent="0.2">
      <c r="B84" s="25">
        <v>229</v>
      </c>
      <c r="C84" s="26" t="s">
        <v>242</v>
      </c>
      <c r="D84" s="12">
        <f t="shared" ref="D84:G84" si="45">+D85</f>
        <v>1500000</v>
      </c>
      <c r="E84" s="12">
        <f t="shared" si="45"/>
        <v>535772.89</v>
      </c>
      <c r="F84" s="12">
        <f t="shared" si="45"/>
        <v>0</v>
      </c>
      <c r="G84" s="12">
        <f t="shared" si="45"/>
        <v>535772.89</v>
      </c>
    </row>
    <row r="85" spans="2:7" x14ac:dyDescent="0.2">
      <c r="B85" s="23" t="s">
        <v>87</v>
      </c>
      <c r="C85" s="35" t="s">
        <v>243</v>
      </c>
      <c r="D85" s="20">
        <v>1500000</v>
      </c>
      <c r="E85" s="20">
        <v>535772.89</v>
      </c>
      <c r="F85" s="20">
        <v>0</v>
      </c>
      <c r="G85" s="20">
        <f>+E85+F85</f>
        <v>535772.89</v>
      </c>
    </row>
    <row r="86" spans="2:7" x14ac:dyDescent="0.2">
      <c r="B86" s="31">
        <v>23</v>
      </c>
      <c r="C86" s="32" t="s">
        <v>88</v>
      </c>
      <c r="D86" s="9">
        <f t="shared" ref="D86" si="46">+D87+D93+D98+D104+D106+D111+D127+D134</f>
        <v>60800000</v>
      </c>
      <c r="E86" s="9">
        <f>+E87+E93+E98+E104+E106+E111+E127+E134</f>
        <v>2897049.0586200007</v>
      </c>
      <c r="F86" s="9">
        <f>+F87+F93+F98+F104+F106+F111+F127+F134</f>
        <v>2337100.4466600018</v>
      </c>
      <c r="G86" s="9">
        <f>+G87+G93+G98+G104+G106+G111+G127+G134</f>
        <v>5234149.505280002</v>
      </c>
    </row>
    <row r="87" spans="2:7" x14ac:dyDescent="0.2">
      <c r="B87" s="25">
        <v>231</v>
      </c>
      <c r="C87" s="29" t="s">
        <v>89</v>
      </c>
      <c r="D87" s="12">
        <f>+D88+D89</f>
        <v>7650000</v>
      </c>
      <c r="E87" s="12">
        <f>+E88+E89</f>
        <v>532291.06460000004</v>
      </c>
      <c r="F87" s="12">
        <f>+F88+F89</f>
        <v>554446.33459999994</v>
      </c>
      <c r="G87" s="12">
        <f t="shared" ref="G87" si="47">+G88+G89</f>
        <v>1086737.3992000001</v>
      </c>
    </row>
    <row r="88" spans="2:7" x14ac:dyDescent="0.2">
      <c r="B88" s="23" t="s">
        <v>90</v>
      </c>
      <c r="C88" s="24" t="s">
        <v>244</v>
      </c>
      <c r="D88" s="20">
        <v>5500000</v>
      </c>
      <c r="E88" s="20">
        <v>524647.06460000004</v>
      </c>
      <c r="F88" s="20">
        <v>448403.3394</v>
      </c>
      <c r="G88" s="20">
        <f>+E88+F88</f>
        <v>973050.4040000001</v>
      </c>
    </row>
    <row r="89" spans="2:7" x14ac:dyDescent="0.2">
      <c r="B89" s="27">
        <v>2313</v>
      </c>
      <c r="C89" s="28" t="s">
        <v>91</v>
      </c>
      <c r="D89" s="15">
        <f t="shared" ref="D89" si="48">SUM(D90:D92)</f>
        <v>2150000</v>
      </c>
      <c r="E89" s="15">
        <f t="shared" ref="E89:G89" si="49">SUM(E90:E92)</f>
        <v>7644</v>
      </c>
      <c r="F89" s="15">
        <f t="shared" si="49"/>
        <v>106042.9952</v>
      </c>
      <c r="G89" s="15">
        <f t="shared" si="49"/>
        <v>113686.9952</v>
      </c>
    </row>
    <row r="90" spans="2:7" x14ac:dyDescent="0.2">
      <c r="B90" s="23" t="s">
        <v>92</v>
      </c>
      <c r="C90" s="24" t="s">
        <v>245</v>
      </c>
      <c r="D90" s="20">
        <v>50000</v>
      </c>
      <c r="E90" s="20">
        <v>0</v>
      </c>
      <c r="F90" s="20">
        <v>0</v>
      </c>
      <c r="G90" s="20">
        <f t="shared" ref="G90:G92" si="50">+E90+F90</f>
        <v>0</v>
      </c>
    </row>
    <row r="91" spans="2:7" x14ac:dyDescent="0.2">
      <c r="B91" s="34" t="s">
        <v>93</v>
      </c>
      <c r="C91" s="35" t="s">
        <v>246</v>
      </c>
      <c r="D91" s="20">
        <v>100000</v>
      </c>
      <c r="E91" s="20">
        <v>7644</v>
      </c>
      <c r="F91" s="20">
        <v>103623.004</v>
      </c>
      <c r="G91" s="20">
        <f t="shared" si="50"/>
        <v>111267.004</v>
      </c>
    </row>
    <row r="92" spans="2:7" x14ac:dyDescent="0.2">
      <c r="B92" s="34" t="s">
        <v>94</v>
      </c>
      <c r="C92" s="35" t="s">
        <v>247</v>
      </c>
      <c r="D92" s="102">
        <v>2000000</v>
      </c>
      <c r="E92" s="85">
        <v>0</v>
      </c>
      <c r="F92" s="85">
        <v>2419.9912000000004</v>
      </c>
      <c r="G92" s="85">
        <f t="shared" si="50"/>
        <v>2419.9912000000004</v>
      </c>
    </row>
    <row r="93" spans="2:7" ht="18" customHeight="1" x14ac:dyDescent="0.2">
      <c r="B93" s="25">
        <v>232</v>
      </c>
      <c r="C93" s="103" t="s">
        <v>95</v>
      </c>
      <c r="D93" s="12">
        <f t="shared" ref="D93:G93" si="51">SUM(D94:D97)</f>
        <v>950000</v>
      </c>
      <c r="E93" s="12">
        <f t="shared" si="51"/>
        <v>3594.9998000000001</v>
      </c>
      <c r="F93" s="12">
        <f t="shared" si="51"/>
        <v>0</v>
      </c>
      <c r="G93" s="12">
        <f t="shared" si="51"/>
        <v>3594.9998000000001</v>
      </c>
    </row>
    <row r="94" spans="2:7" x14ac:dyDescent="0.2">
      <c r="B94" s="23" t="s">
        <v>96</v>
      </c>
      <c r="C94" s="24" t="s">
        <v>248</v>
      </c>
      <c r="D94" s="20">
        <v>50000</v>
      </c>
      <c r="E94" s="20">
        <v>0</v>
      </c>
      <c r="F94" s="20">
        <v>0</v>
      </c>
      <c r="G94" s="20">
        <f t="shared" ref="G94:G110" si="52">+E94+F94</f>
        <v>0</v>
      </c>
    </row>
    <row r="95" spans="2:7" x14ac:dyDescent="0.2">
      <c r="B95" s="34" t="s">
        <v>97</v>
      </c>
      <c r="C95" s="24" t="s">
        <v>249</v>
      </c>
      <c r="D95" s="20">
        <v>300000</v>
      </c>
      <c r="E95" s="20">
        <v>3594.9998000000001</v>
      </c>
      <c r="F95" s="20">
        <v>0</v>
      </c>
      <c r="G95" s="20">
        <f t="shared" si="52"/>
        <v>3594.9998000000001</v>
      </c>
    </row>
    <row r="96" spans="2:7" x14ac:dyDescent="0.2">
      <c r="B96" s="23" t="s">
        <v>98</v>
      </c>
      <c r="C96" s="24" t="s">
        <v>250</v>
      </c>
      <c r="D96" s="20">
        <v>500000</v>
      </c>
      <c r="E96" s="20">
        <v>0</v>
      </c>
      <c r="F96" s="20">
        <v>0</v>
      </c>
      <c r="G96" s="20">
        <f t="shared" si="52"/>
        <v>0</v>
      </c>
    </row>
    <row r="97" spans="2:7" x14ac:dyDescent="0.2">
      <c r="B97" s="34" t="s">
        <v>99</v>
      </c>
      <c r="C97" s="24" t="s">
        <v>100</v>
      </c>
      <c r="D97" s="20">
        <v>100000</v>
      </c>
      <c r="E97" s="20">
        <v>0</v>
      </c>
      <c r="F97" s="20">
        <v>0</v>
      </c>
      <c r="G97" s="20">
        <f t="shared" si="52"/>
        <v>0</v>
      </c>
    </row>
    <row r="98" spans="2:7" x14ac:dyDescent="0.2">
      <c r="B98" s="25">
        <v>233</v>
      </c>
      <c r="C98" s="76" t="s">
        <v>251</v>
      </c>
      <c r="D98" s="12">
        <f t="shared" ref="D98:G98" si="53">SUM(D99:D103)</f>
        <v>1250000</v>
      </c>
      <c r="E98" s="12">
        <f t="shared" si="53"/>
        <v>65527.362399999998</v>
      </c>
      <c r="F98" s="12">
        <f t="shared" si="53"/>
        <v>145506.05799999999</v>
      </c>
      <c r="G98" s="12">
        <f t="shared" si="53"/>
        <v>211033.4204</v>
      </c>
    </row>
    <row r="99" spans="2:7" x14ac:dyDescent="0.2">
      <c r="B99" s="23" t="s">
        <v>101</v>
      </c>
      <c r="C99" s="24" t="s">
        <v>252</v>
      </c>
      <c r="D99" s="20">
        <v>500000</v>
      </c>
      <c r="E99" s="20">
        <v>0</v>
      </c>
      <c r="F99" s="20">
        <v>0</v>
      </c>
      <c r="G99" s="20">
        <f t="shared" si="52"/>
        <v>0</v>
      </c>
    </row>
    <row r="100" spans="2:7" x14ac:dyDescent="0.2">
      <c r="B100" s="23" t="s">
        <v>102</v>
      </c>
      <c r="C100" s="39" t="s">
        <v>253</v>
      </c>
      <c r="D100" s="20">
        <v>300000</v>
      </c>
      <c r="E100" s="20">
        <v>1407.3624</v>
      </c>
      <c r="F100" s="20">
        <v>0</v>
      </c>
      <c r="G100" s="20">
        <f t="shared" si="52"/>
        <v>1407.3624</v>
      </c>
    </row>
    <row r="101" spans="2:7" x14ac:dyDescent="0.2">
      <c r="B101" s="23" t="s">
        <v>103</v>
      </c>
      <c r="C101" s="24" t="s">
        <v>254</v>
      </c>
      <c r="D101" s="20">
        <v>200000</v>
      </c>
      <c r="E101" s="20">
        <v>63720</v>
      </c>
      <c r="F101" s="20">
        <v>142406.05799999999</v>
      </c>
      <c r="G101" s="20">
        <f t="shared" si="52"/>
        <v>206126.05799999999</v>
      </c>
    </row>
    <row r="102" spans="2:7" x14ac:dyDescent="0.2">
      <c r="B102" s="23" t="s">
        <v>104</v>
      </c>
      <c r="C102" s="24" t="s">
        <v>255</v>
      </c>
      <c r="D102" s="20">
        <v>200000</v>
      </c>
      <c r="E102" s="20">
        <v>400</v>
      </c>
      <c r="F102" s="20">
        <v>3100</v>
      </c>
      <c r="G102" s="20">
        <f t="shared" si="52"/>
        <v>3500</v>
      </c>
    </row>
    <row r="103" spans="2:7" x14ac:dyDescent="0.2">
      <c r="B103" s="34" t="s">
        <v>105</v>
      </c>
      <c r="C103" s="24" t="s">
        <v>256</v>
      </c>
      <c r="D103" s="20">
        <v>50000</v>
      </c>
      <c r="E103" s="20">
        <v>0</v>
      </c>
      <c r="F103" s="20">
        <v>0</v>
      </c>
      <c r="G103" s="20">
        <f t="shared" si="52"/>
        <v>0</v>
      </c>
    </row>
    <row r="104" spans="2:7" x14ac:dyDescent="0.2">
      <c r="B104" s="25">
        <v>234</v>
      </c>
      <c r="C104" s="103" t="s">
        <v>106</v>
      </c>
      <c r="D104" s="12">
        <f t="shared" ref="D104:G104" si="54">+D105</f>
        <v>100000</v>
      </c>
      <c r="E104" s="12">
        <f t="shared" si="54"/>
        <v>0</v>
      </c>
      <c r="F104" s="12">
        <f t="shared" si="54"/>
        <v>0</v>
      </c>
      <c r="G104" s="12">
        <f t="shared" si="54"/>
        <v>0</v>
      </c>
    </row>
    <row r="105" spans="2:7" x14ac:dyDescent="0.2">
      <c r="B105" s="34" t="s">
        <v>107</v>
      </c>
      <c r="C105" s="35" t="s">
        <v>257</v>
      </c>
      <c r="D105" s="20">
        <v>100000</v>
      </c>
      <c r="E105" s="20">
        <v>0</v>
      </c>
      <c r="F105" s="20">
        <v>0</v>
      </c>
      <c r="G105" s="20">
        <f t="shared" si="52"/>
        <v>0</v>
      </c>
    </row>
    <row r="106" spans="2:7" x14ac:dyDescent="0.2">
      <c r="B106" s="25">
        <v>235</v>
      </c>
      <c r="C106" s="76" t="s">
        <v>187</v>
      </c>
      <c r="D106" s="12">
        <f t="shared" ref="D106:G106" si="55">+D107+D108+D109+D110</f>
        <v>1600000</v>
      </c>
      <c r="E106" s="12">
        <f t="shared" si="55"/>
        <v>1883.3162</v>
      </c>
      <c r="F106" s="12">
        <f t="shared" si="55"/>
        <v>13442.8668</v>
      </c>
      <c r="G106" s="12">
        <f t="shared" si="55"/>
        <v>15326.182999999999</v>
      </c>
    </row>
    <row r="107" spans="2:7" x14ac:dyDescent="0.2">
      <c r="B107" s="34" t="s">
        <v>108</v>
      </c>
      <c r="C107" s="35" t="s">
        <v>258</v>
      </c>
      <c r="D107" s="20">
        <v>50000</v>
      </c>
      <c r="E107" s="20">
        <v>0</v>
      </c>
      <c r="F107" s="20">
        <v>0</v>
      </c>
      <c r="G107" s="20">
        <f t="shared" si="52"/>
        <v>0</v>
      </c>
    </row>
    <row r="108" spans="2:7" x14ac:dyDescent="0.2">
      <c r="B108" s="23" t="s">
        <v>109</v>
      </c>
      <c r="C108" s="24" t="s">
        <v>259</v>
      </c>
      <c r="D108" s="20">
        <v>500000</v>
      </c>
      <c r="E108" s="20">
        <v>0</v>
      </c>
      <c r="F108" s="20">
        <v>0</v>
      </c>
      <c r="G108" s="20">
        <f t="shared" si="52"/>
        <v>0</v>
      </c>
    </row>
    <row r="109" spans="2:7" x14ac:dyDescent="0.2">
      <c r="B109" s="23" t="s">
        <v>110</v>
      </c>
      <c r="C109" s="24" t="s">
        <v>260</v>
      </c>
      <c r="D109" s="20">
        <v>50000</v>
      </c>
      <c r="E109" s="20">
        <v>0</v>
      </c>
      <c r="F109" s="20">
        <v>0</v>
      </c>
      <c r="G109" s="20">
        <f t="shared" si="52"/>
        <v>0</v>
      </c>
    </row>
    <row r="110" spans="2:7" x14ac:dyDescent="0.2">
      <c r="B110" s="23" t="s">
        <v>111</v>
      </c>
      <c r="C110" s="39" t="s">
        <v>185</v>
      </c>
      <c r="D110" s="20">
        <v>1000000</v>
      </c>
      <c r="E110" s="20">
        <v>1883.3162</v>
      </c>
      <c r="F110" s="20">
        <v>13442.8668</v>
      </c>
      <c r="G110" s="20">
        <f t="shared" si="52"/>
        <v>15326.182999999999</v>
      </c>
    </row>
    <row r="111" spans="2:7" x14ac:dyDescent="0.2">
      <c r="B111" s="25">
        <v>236</v>
      </c>
      <c r="C111" s="29" t="s">
        <v>186</v>
      </c>
      <c r="D111" s="12">
        <f t="shared" ref="D111" si="56">+D112+D116+D120+D122+D125</f>
        <v>23000000</v>
      </c>
      <c r="E111" s="12">
        <f>+E112+E120</f>
        <v>12778.761619999999</v>
      </c>
      <c r="F111" s="12">
        <f>+F112+F116+F120+F125</f>
        <v>30566.642</v>
      </c>
      <c r="G111" s="12">
        <f t="shared" ref="G111" si="57">+G112+G116+G120+G122+G125</f>
        <v>43345.403619999997</v>
      </c>
    </row>
    <row r="112" spans="2:7" x14ac:dyDescent="0.2">
      <c r="B112" s="37">
        <v>2361</v>
      </c>
      <c r="C112" s="40" t="s">
        <v>112</v>
      </c>
      <c r="D112" s="15">
        <f t="shared" ref="D112" si="58">SUM(D113:D115)</f>
        <v>10500000</v>
      </c>
      <c r="E112" s="15">
        <f t="shared" ref="E112:G112" si="59">SUM(E113:E115)</f>
        <v>2600.0001999999999</v>
      </c>
      <c r="F112" s="15">
        <f t="shared" si="59"/>
        <v>1373.0008</v>
      </c>
      <c r="G112" s="15">
        <f t="shared" si="59"/>
        <v>3973.0010000000002</v>
      </c>
    </row>
    <row r="113" spans="2:7" x14ac:dyDescent="0.2">
      <c r="B113" s="23" t="s">
        <v>113</v>
      </c>
      <c r="C113" s="24" t="s">
        <v>261</v>
      </c>
      <c r="D113" s="20">
        <v>4000000</v>
      </c>
      <c r="E113" s="20">
        <v>2600.0001999999999</v>
      </c>
      <c r="F113" s="20">
        <v>1373.0008</v>
      </c>
      <c r="G113" s="20">
        <f t="shared" ref="G113:G119" si="60">+E113+F113</f>
        <v>3973.0010000000002</v>
      </c>
    </row>
    <row r="114" spans="2:7" x14ac:dyDescent="0.2">
      <c r="B114" s="23" t="s">
        <v>114</v>
      </c>
      <c r="C114" s="24" t="s">
        <v>262</v>
      </c>
      <c r="D114" s="20">
        <v>4000000</v>
      </c>
      <c r="E114" s="20">
        <v>0</v>
      </c>
      <c r="F114" s="20">
        <v>0</v>
      </c>
      <c r="G114" s="20">
        <f t="shared" si="60"/>
        <v>0</v>
      </c>
    </row>
    <row r="115" spans="2:7" x14ac:dyDescent="0.2">
      <c r="B115" s="23" t="s">
        <v>115</v>
      </c>
      <c r="C115" s="24" t="s">
        <v>263</v>
      </c>
      <c r="D115" s="20">
        <v>2500000</v>
      </c>
      <c r="E115" s="20">
        <v>0</v>
      </c>
      <c r="F115" s="20">
        <v>0</v>
      </c>
      <c r="G115" s="20">
        <f t="shared" si="60"/>
        <v>0</v>
      </c>
    </row>
    <row r="116" spans="2:7" x14ac:dyDescent="0.2">
      <c r="B116" s="37">
        <v>2362</v>
      </c>
      <c r="C116" s="38" t="s">
        <v>116</v>
      </c>
      <c r="D116" s="15">
        <f t="shared" ref="D116:F116" si="61">SUM(D117:D119)</f>
        <v>7000000</v>
      </c>
      <c r="E116" s="15">
        <f t="shared" si="61"/>
        <v>0</v>
      </c>
      <c r="F116" s="15">
        <f t="shared" si="61"/>
        <v>0</v>
      </c>
      <c r="G116" s="15">
        <f t="shared" si="60"/>
        <v>0</v>
      </c>
    </row>
    <row r="117" spans="2:7" x14ac:dyDescent="0.2">
      <c r="B117" s="23" t="s">
        <v>117</v>
      </c>
      <c r="C117" s="24" t="s">
        <v>264</v>
      </c>
      <c r="D117" s="20">
        <v>1000000</v>
      </c>
      <c r="E117" s="20">
        <v>0</v>
      </c>
      <c r="F117" s="20">
        <v>0</v>
      </c>
      <c r="G117" s="20">
        <f t="shared" si="60"/>
        <v>0</v>
      </c>
    </row>
    <row r="118" spans="2:7" x14ac:dyDescent="0.2">
      <c r="B118" s="23" t="s">
        <v>118</v>
      </c>
      <c r="C118" s="24" t="s">
        <v>265</v>
      </c>
      <c r="D118" s="20">
        <v>2000000</v>
      </c>
      <c r="E118" s="20">
        <v>0</v>
      </c>
      <c r="F118" s="20">
        <v>0</v>
      </c>
      <c r="G118" s="20">
        <f t="shared" si="60"/>
        <v>0</v>
      </c>
    </row>
    <row r="119" spans="2:7" x14ac:dyDescent="0.2">
      <c r="B119" s="23" t="s">
        <v>119</v>
      </c>
      <c r="C119" s="24" t="s">
        <v>266</v>
      </c>
      <c r="D119" s="20">
        <v>4000000</v>
      </c>
      <c r="E119" s="20">
        <v>0</v>
      </c>
      <c r="F119" s="20">
        <v>0</v>
      </c>
      <c r="G119" s="20">
        <f t="shared" si="60"/>
        <v>0</v>
      </c>
    </row>
    <row r="120" spans="2:7" x14ac:dyDescent="0.2">
      <c r="B120" s="37">
        <v>2363</v>
      </c>
      <c r="C120" s="38" t="s">
        <v>120</v>
      </c>
      <c r="D120" s="15">
        <f t="shared" ref="D120:G120" si="62">SUM(D121:D121)</f>
        <v>1000000</v>
      </c>
      <c r="E120" s="15">
        <f t="shared" si="62"/>
        <v>10178.761419999999</v>
      </c>
      <c r="F120" s="15">
        <f t="shared" si="62"/>
        <v>7294.4931999999999</v>
      </c>
      <c r="G120" s="15">
        <f t="shared" si="62"/>
        <v>17473.25462</v>
      </c>
    </row>
    <row r="121" spans="2:7" x14ac:dyDescent="0.2">
      <c r="B121" s="23" t="s">
        <v>121</v>
      </c>
      <c r="C121" s="82" t="s">
        <v>267</v>
      </c>
      <c r="D121" s="20">
        <v>1000000</v>
      </c>
      <c r="E121" s="20">
        <v>10178.761419999999</v>
      </c>
      <c r="F121" s="20">
        <v>7294.4931999999999</v>
      </c>
      <c r="G121" s="20">
        <f t="shared" ref="G121" si="63">+E121+F121</f>
        <v>17473.25462</v>
      </c>
    </row>
    <row r="122" spans="2:7" x14ac:dyDescent="0.2">
      <c r="B122" s="37">
        <v>2364</v>
      </c>
      <c r="C122" s="38" t="s">
        <v>122</v>
      </c>
      <c r="D122" s="15">
        <f t="shared" ref="D122:G122" si="64">+D123+D124</f>
        <v>4000000</v>
      </c>
      <c r="E122" s="15">
        <f t="shared" si="64"/>
        <v>0</v>
      </c>
      <c r="F122" s="15">
        <f t="shared" si="64"/>
        <v>0</v>
      </c>
      <c r="G122" s="15">
        <f t="shared" si="64"/>
        <v>0</v>
      </c>
    </row>
    <row r="123" spans="2:7" x14ac:dyDescent="0.2">
      <c r="B123" s="23" t="s">
        <v>123</v>
      </c>
      <c r="C123" s="24" t="s">
        <v>268</v>
      </c>
      <c r="D123" s="20">
        <v>3500000</v>
      </c>
      <c r="E123" s="20">
        <v>0</v>
      </c>
      <c r="F123" s="20">
        <v>0</v>
      </c>
      <c r="G123" s="20">
        <f t="shared" ref="G123:G124" si="65">+E123+F123</f>
        <v>0</v>
      </c>
    </row>
    <row r="124" spans="2:7" x14ac:dyDescent="0.2">
      <c r="B124" s="23" t="s">
        <v>124</v>
      </c>
      <c r="C124" s="24" t="s">
        <v>269</v>
      </c>
      <c r="D124" s="20">
        <v>500000</v>
      </c>
      <c r="E124" s="20">
        <v>0</v>
      </c>
      <c r="F124" s="20">
        <v>0</v>
      </c>
      <c r="G124" s="20">
        <f t="shared" si="65"/>
        <v>0</v>
      </c>
    </row>
    <row r="125" spans="2:7" ht="17.25" customHeight="1" x14ac:dyDescent="0.2">
      <c r="B125" s="37">
        <v>2369</v>
      </c>
      <c r="C125" s="38" t="s">
        <v>125</v>
      </c>
      <c r="D125" s="15">
        <f t="shared" ref="D125:G125" si="66">+D126</f>
        <v>500000</v>
      </c>
      <c r="E125" s="15">
        <f t="shared" si="66"/>
        <v>0</v>
      </c>
      <c r="F125" s="15">
        <f t="shared" si="66"/>
        <v>21899.147999999997</v>
      </c>
      <c r="G125" s="15">
        <f t="shared" si="66"/>
        <v>21899.147999999997</v>
      </c>
    </row>
    <row r="126" spans="2:7" x14ac:dyDescent="0.2">
      <c r="B126" s="34" t="s">
        <v>126</v>
      </c>
      <c r="C126" s="35" t="s">
        <v>270</v>
      </c>
      <c r="D126" s="20">
        <v>500000</v>
      </c>
      <c r="E126" s="20">
        <v>0</v>
      </c>
      <c r="F126" s="20">
        <v>21899.147999999997</v>
      </c>
      <c r="G126" s="20">
        <f t="shared" ref="G126" si="67">+E126+F126</f>
        <v>21899.147999999997</v>
      </c>
    </row>
    <row r="127" spans="2:7" ht="25.5" x14ac:dyDescent="0.2">
      <c r="B127" s="25">
        <v>237</v>
      </c>
      <c r="C127" s="29" t="s">
        <v>127</v>
      </c>
      <c r="D127" s="12">
        <f t="shared" ref="D127" si="68">+D128+D132</f>
        <v>20400000</v>
      </c>
      <c r="E127" s="12">
        <f>+E128+E132</f>
        <v>1113198.7638000008</v>
      </c>
      <c r="F127" s="12">
        <f>+F128+F132</f>
        <v>1106595.4132200021</v>
      </c>
      <c r="G127" s="12">
        <f t="shared" ref="G127" si="69">+G128+G132</f>
        <v>2219794.1770200022</v>
      </c>
    </row>
    <row r="128" spans="2:7" x14ac:dyDescent="0.2">
      <c r="B128" s="37">
        <v>2371</v>
      </c>
      <c r="C128" s="38" t="s">
        <v>128</v>
      </c>
      <c r="D128" s="104">
        <f t="shared" ref="D128:G128" si="70">SUM(D129:D131)</f>
        <v>20100000</v>
      </c>
      <c r="E128" s="15">
        <f t="shared" si="70"/>
        <v>1085523.7400000007</v>
      </c>
      <c r="F128" s="15">
        <f t="shared" si="70"/>
        <v>1104610.4932200022</v>
      </c>
      <c r="G128" s="15">
        <f t="shared" si="70"/>
        <v>2190134.2332200021</v>
      </c>
    </row>
    <row r="129" spans="2:8" x14ac:dyDescent="0.2">
      <c r="B129" s="23" t="s">
        <v>129</v>
      </c>
      <c r="C129" s="24" t="s">
        <v>130</v>
      </c>
      <c r="D129" s="20">
        <v>10000000</v>
      </c>
      <c r="E129" s="20">
        <v>549103.80000000109</v>
      </c>
      <c r="F129" s="20">
        <v>563974.27500000107</v>
      </c>
      <c r="G129" s="20">
        <f t="shared" ref="G129:G131" si="71">+E129+F129</f>
        <v>1113078.075000002</v>
      </c>
    </row>
    <row r="130" spans="2:8" x14ac:dyDescent="0.2">
      <c r="B130" s="23" t="s">
        <v>131</v>
      </c>
      <c r="C130" s="24" t="s">
        <v>132</v>
      </c>
      <c r="D130" s="20">
        <v>10000000</v>
      </c>
      <c r="E130" s="20">
        <v>536006.93999999948</v>
      </c>
      <c r="F130" s="20">
        <v>540194.21500000102</v>
      </c>
      <c r="G130" s="20">
        <f t="shared" si="71"/>
        <v>1076201.1550000005</v>
      </c>
    </row>
    <row r="131" spans="2:8" x14ac:dyDescent="0.2">
      <c r="B131" s="23" t="s">
        <v>133</v>
      </c>
      <c r="C131" s="24" t="s">
        <v>134</v>
      </c>
      <c r="D131" s="20">
        <v>100000</v>
      </c>
      <c r="E131" s="20">
        <v>413</v>
      </c>
      <c r="F131" s="20">
        <v>442.00322</v>
      </c>
      <c r="G131" s="20">
        <f t="shared" si="71"/>
        <v>855.00322000000006</v>
      </c>
    </row>
    <row r="132" spans="2:8" x14ac:dyDescent="0.2">
      <c r="B132" s="37">
        <v>2372</v>
      </c>
      <c r="C132" s="38" t="s">
        <v>135</v>
      </c>
      <c r="D132" s="105">
        <f t="shared" ref="D132:G132" si="72">+D133</f>
        <v>300000</v>
      </c>
      <c r="E132" s="15">
        <f t="shared" si="72"/>
        <v>27675.023800000003</v>
      </c>
      <c r="F132" s="15">
        <f t="shared" si="72"/>
        <v>1984.9199999999998</v>
      </c>
      <c r="G132" s="15">
        <f t="shared" si="72"/>
        <v>29659.943800000001</v>
      </c>
    </row>
    <row r="133" spans="2:8" x14ac:dyDescent="0.2">
      <c r="B133" s="34" t="s">
        <v>136</v>
      </c>
      <c r="C133" s="81" t="s">
        <v>271</v>
      </c>
      <c r="D133" s="20">
        <v>300000</v>
      </c>
      <c r="E133" s="20">
        <v>27675.023800000003</v>
      </c>
      <c r="F133" s="20">
        <v>1984.9199999999998</v>
      </c>
      <c r="G133" s="20">
        <f t="shared" ref="G133" si="73">+E133+F133</f>
        <v>29659.943800000001</v>
      </c>
    </row>
    <row r="134" spans="2:8" x14ac:dyDescent="0.2">
      <c r="B134" s="25">
        <v>239</v>
      </c>
      <c r="C134" s="76" t="s">
        <v>272</v>
      </c>
      <c r="D134" s="12">
        <f t="shared" ref="D134:G134" si="74">SUM(D135:D140)</f>
        <v>5850000</v>
      </c>
      <c r="E134" s="12">
        <f t="shared" si="74"/>
        <v>1167774.7901999999</v>
      </c>
      <c r="F134" s="12">
        <f t="shared" si="74"/>
        <v>486543.13203999994</v>
      </c>
      <c r="G134" s="12">
        <f t="shared" si="74"/>
        <v>1654317.9222399998</v>
      </c>
    </row>
    <row r="135" spans="2:8" x14ac:dyDescent="0.2">
      <c r="B135" s="23" t="s">
        <v>137</v>
      </c>
      <c r="C135" s="71" t="s">
        <v>273</v>
      </c>
      <c r="D135" s="20">
        <v>500000</v>
      </c>
      <c r="E135" s="20">
        <v>8957.7254000000012</v>
      </c>
      <c r="F135" s="20">
        <v>11249.636400000001</v>
      </c>
      <c r="G135" s="20">
        <f t="shared" ref="G135:G140" si="75">+E135+F135</f>
        <v>20207.361800000002</v>
      </c>
    </row>
    <row r="136" spans="2:8" ht="16.5" customHeight="1" x14ac:dyDescent="0.2">
      <c r="B136" s="23" t="s">
        <v>138</v>
      </c>
      <c r="C136" s="71" t="s">
        <v>274</v>
      </c>
      <c r="D136" s="20">
        <v>2000000</v>
      </c>
      <c r="E136" s="20">
        <v>1158817.0647999998</v>
      </c>
      <c r="F136" s="20">
        <v>147330.5166</v>
      </c>
      <c r="G136" s="20">
        <f t="shared" si="75"/>
        <v>1306147.5813999998</v>
      </c>
    </row>
    <row r="137" spans="2:8" x14ac:dyDescent="0.2">
      <c r="B137" s="23" t="s">
        <v>139</v>
      </c>
      <c r="C137" s="82" t="s">
        <v>275</v>
      </c>
      <c r="D137" s="20">
        <v>200000</v>
      </c>
      <c r="E137" s="20">
        <v>0</v>
      </c>
      <c r="F137" s="20">
        <v>0</v>
      </c>
      <c r="G137" s="20">
        <f t="shared" si="75"/>
        <v>0</v>
      </c>
    </row>
    <row r="138" spans="2:8" ht="16.5" customHeight="1" x14ac:dyDescent="0.2">
      <c r="B138" s="34" t="s">
        <v>140</v>
      </c>
      <c r="C138" s="81" t="s">
        <v>276</v>
      </c>
      <c r="D138" s="20">
        <v>100000</v>
      </c>
      <c r="E138" s="20">
        <v>0</v>
      </c>
      <c r="F138" s="20">
        <v>0</v>
      </c>
      <c r="G138" s="20">
        <f t="shared" si="75"/>
        <v>0</v>
      </c>
    </row>
    <row r="139" spans="2:8" x14ac:dyDescent="0.2">
      <c r="B139" s="34" t="s">
        <v>141</v>
      </c>
      <c r="C139" s="81" t="s">
        <v>277</v>
      </c>
      <c r="D139" s="20">
        <v>50000</v>
      </c>
      <c r="E139" s="20">
        <v>0</v>
      </c>
      <c r="F139" s="20">
        <v>15990.002999999999</v>
      </c>
      <c r="G139" s="20">
        <f t="shared" si="75"/>
        <v>15990.002999999999</v>
      </c>
    </row>
    <row r="140" spans="2:8" x14ac:dyDescent="0.2">
      <c r="B140" s="23" t="s">
        <v>142</v>
      </c>
      <c r="C140" s="71" t="s">
        <v>278</v>
      </c>
      <c r="D140" s="20">
        <v>3000000</v>
      </c>
      <c r="E140" s="20">
        <v>0</v>
      </c>
      <c r="F140" s="20">
        <v>311972.97603999998</v>
      </c>
      <c r="G140" s="20">
        <f t="shared" si="75"/>
        <v>311972.97603999998</v>
      </c>
    </row>
    <row r="141" spans="2:8" x14ac:dyDescent="0.2">
      <c r="B141" s="31">
        <v>24</v>
      </c>
      <c r="C141" s="41" t="s">
        <v>143</v>
      </c>
      <c r="D141" s="9">
        <f>+D142</f>
        <v>2300000</v>
      </c>
      <c r="E141" s="9">
        <f t="shared" ref="E141:G141" si="76">+E142</f>
        <v>0</v>
      </c>
      <c r="F141" s="9">
        <f t="shared" si="76"/>
        <v>5000000</v>
      </c>
      <c r="G141" s="9">
        <f t="shared" si="76"/>
        <v>5000000</v>
      </c>
    </row>
    <row r="142" spans="2:8" ht="25.5" x14ac:dyDescent="0.2">
      <c r="B142" s="25">
        <v>241</v>
      </c>
      <c r="C142" s="76" t="s">
        <v>302</v>
      </c>
      <c r="D142" s="30">
        <f>+D143+D144</f>
        <v>2300000</v>
      </c>
      <c r="E142" s="30">
        <f t="shared" ref="E142:G142" si="77">+E143+E144</f>
        <v>0</v>
      </c>
      <c r="F142" s="30">
        <f t="shared" si="77"/>
        <v>5000000</v>
      </c>
      <c r="G142" s="30">
        <f t="shared" si="77"/>
        <v>5000000</v>
      </c>
    </row>
    <row r="143" spans="2:8" ht="18" customHeight="1" x14ac:dyDescent="0.2">
      <c r="B143" s="23" t="s">
        <v>145</v>
      </c>
      <c r="C143" s="71" t="s">
        <v>279</v>
      </c>
      <c r="D143" s="20">
        <v>1000000</v>
      </c>
      <c r="E143" s="20">
        <v>0</v>
      </c>
      <c r="F143" s="20">
        <v>0</v>
      </c>
      <c r="G143" s="20">
        <f t="shared" ref="G143" si="78">+E143+F143</f>
        <v>0</v>
      </c>
    </row>
    <row r="144" spans="2:8" ht="20.25" customHeight="1" x14ac:dyDescent="0.2">
      <c r="B144" s="34" t="s">
        <v>297</v>
      </c>
      <c r="C144" s="67" t="s">
        <v>300</v>
      </c>
      <c r="D144" s="20">
        <v>1300000</v>
      </c>
      <c r="E144" s="20">
        <v>0</v>
      </c>
      <c r="F144" s="20">
        <v>5000000</v>
      </c>
      <c r="G144" s="20">
        <f t="shared" ref="G144" si="79">+E144+F144</f>
        <v>5000000</v>
      </c>
      <c r="H144" s="123"/>
    </row>
    <row r="145" spans="2:7" ht="27" customHeight="1" x14ac:dyDescent="0.2">
      <c r="B145" s="31">
        <v>26</v>
      </c>
      <c r="C145" s="106" t="s">
        <v>148</v>
      </c>
      <c r="D145" s="9">
        <f t="shared" ref="D145:G145" si="80">+D146+D151+D154+D157+D160</f>
        <v>50761669</v>
      </c>
      <c r="E145" s="9">
        <f t="shared" si="80"/>
        <v>406394.82019999996</v>
      </c>
      <c r="F145" s="9">
        <f t="shared" si="80"/>
        <v>3879012.3292</v>
      </c>
      <c r="G145" s="9">
        <f t="shared" si="80"/>
        <v>4285407.1493999995</v>
      </c>
    </row>
    <row r="146" spans="2:7" ht="15" customHeight="1" x14ac:dyDescent="0.2">
      <c r="B146" s="25">
        <v>261</v>
      </c>
      <c r="C146" s="76" t="s">
        <v>149</v>
      </c>
      <c r="D146" s="12">
        <f t="shared" ref="D146:G146" si="81">+D147+D148+D149+D150</f>
        <v>9881669</v>
      </c>
      <c r="E146" s="12">
        <f t="shared" si="81"/>
        <v>406394.82019999996</v>
      </c>
      <c r="F146" s="12">
        <f t="shared" si="81"/>
        <v>735352.32919999992</v>
      </c>
      <c r="G146" s="12">
        <f t="shared" si="81"/>
        <v>1141747.1494</v>
      </c>
    </row>
    <row r="147" spans="2:7" x14ac:dyDescent="0.2">
      <c r="B147" s="23" t="s">
        <v>150</v>
      </c>
      <c r="C147" s="71" t="s">
        <v>280</v>
      </c>
      <c r="D147" s="20">
        <v>1000000</v>
      </c>
      <c r="E147" s="20">
        <v>64664</v>
      </c>
      <c r="F147" s="20">
        <v>0</v>
      </c>
      <c r="G147" s="20">
        <f t="shared" ref="G147:G150" si="82">+E147+F147</f>
        <v>64664</v>
      </c>
    </row>
    <row r="148" spans="2:7" ht="17.25" customHeight="1" x14ac:dyDescent="0.2">
      <c r="B148" s="23" t="s">
        <v>151</v>
      </c>
      <c r="C148" s="71" t="s">
        <v>281</v>
      </c>
      <c r="D148" s="20">
        <v>7881669</v>
      </c>
      <c r="E148" s="20">
        <v>341730.82019999996</v>
      </c>
      <c r="F148" s="20">
        <v>735352.32919999992</v>
      </c>
      <c r="G148" s="20">
        <f t="shared" si="82"/>
        <v>1077083.1494</v>
      </c>
    </row>
    <row r="149" spans="2:7" ht="18" customHeight="1" x14ac:dyDescent="0.2">
      <c r="B149" s="23" t="s">
        <v>152</v>
      </c>
      <c r="C149" s="71" t="s">
        <v>153</v>
      </c>
      <c r="D149" s="20">
        <v>500000</v>
      </c>
      <c r="E149" s="20">
        <v>0</v>
      </c>
      <c r="F149" s="20">
        <v>0</v>
      </c>
      <c r="G149" s="20">
        <f t="shared" si="82"/>
        <v>0</v>
      </c>
    </row>
    <row r="150" spans="2:7" ht="18.75" customHeight="1" x14ac:dyDescent="0.2">
      <c r="B150" s="23" t="s">
        <v>154</v>
      </c>
      <c r="C150" s="71" t="s">
        <v>282</v>
      </c>
      <c r="D150" s="20">
        <v>500000</v>
      </c>
      <c r="E150" s="20">
        <v>0</v>
      </c>
      <c r="F150" s="20">
        <v>0</v>
      </c>
      <c r="G150" s="20">
        <f t="shared" si="82"/>
        <v>0</v>
      </c>
    </row>
    <row r="151" spans="2:7" ht="25.5" x14ac:dyDescent="0.2">
      <c r="B151" s="25">
        <v>262</v>
      </c>
      <c r="C151" s="76" t="s">
        <v>188</v>
      </c>
      <c r="D151" s="12">
        <f t="shared" ref="D151:G151" si="83">+D152+D153</f>
        <v>100000</v>
      </c>
      <c r="E151" s="12">
        <f t="shared" si="83"/>
        <v>0</v>
      </c>
      <c r="F151" s="12">
        <f t="shared" si="83"/>
        <v>14160</v>
      </c>
      <c r="G151" s="12">
        <f t="shared" si="83"/>
        <v>14160</v>
      </c>
    </row>
    <row r="152" spans="2:7" ht="18" customHeight="1" x14ac:dyDescent="0.2">
      <c r="B152" s="23" t="s">
        <v>155</v>
      </c>
      <c r="C152" s="71" t="s">
        <v>283</v>
      </c>
      <c r="D152" s="20">
        <v>50000</v>
      </c>
      <c r="E152" s="20">
        <v>0</v>
      </c>
      <c r="F152" s="20">
        <v>14160</v>
      </c>
      <c r="G152" s="20">
        <f t="shared" ref="G152:G153" si="84">+E152+F152</f>
        <v>14160</v>
      </c>
    </row>
    <row r="153" spans="2:7" ht="19.5" customHeight="1" x14ac:dyDescent="0.2">
      <c r="B153" s="23" t="s">
        <v>156</v>
      </c>
      <c r="C153" s="71" t="s">
        <v>284</v>
      </c>
      <c r="D153" s="20">
        <v>50000</v>
      </c>
      <c r="E153" s="20">
        <v>0</v>
      </c>
      <c r="F153" s="20">
        <v>0</v>
      </c>
      <c r="G153" s="20">
        <f t="shared" si="84"/>
        <v>0</v>
      </c>
    </row>
    <row r="154" spans="2:7" x14ac:dyDescent="0.2">
      <c r="B154" s="107">
        <v>264</v>
      </c>
      <c r="C154" s="29" t="s">
        <v>157</v>
      </c>
      <c r="D154" s="108">
        <f t="shared" ref="D154:G154" si="85">+D155+D156</f>
        <v>10500000</v>
      </c>
      <c r="E154" s="12">
        <f t="shared" si="85"/>
        <v>0</v>
      </c>
      <c r="F154" s="12">
        <f t="shared" si="85"/>
        <v>3129500</v>
      </c>
      <c r="G154" s="12">
        <f t="shared" si="85"/>
        <v>3129500</v>
      </c>
    </row>
    <row r="155" spans="2:7" ht="18.75" customHeight="1" x14ac:dyDescent="0.2">
      <c r="B155" s="23" t="s">
        <v>158</v>
      </c>
      <c r="C155" s="33" t="s">
        <v>285</v>
      </c>
      <c r="D155" s="20">
        <v>10000000</v>
      </c>
      <c r="E155" s="20">
        <v>0</v>
      </c>
      <c r="F155" s="20">
        <v>3129500</v>
      </c>
      <c r="G155" s="20">
        <f t="shared" ref="G155:G156" si="86">+E155+F155</f>
        <v>3129500</v>
      </c>
    </row>
    <row r="156" spans="2:7" ht="16.5" customHeight="1" x14ac:dyDescent="0.2">
      <c r="B156" s="34" t="s">
        <v>159</v>
      </c>
      <c r="C156" s="36" t="s">
        <v>286</v>
      </c>
      <c r="D156" s="20">
        <v>500000</v>
      </c>
      <c r="E156" s="20">
        <v>0</v>
      </c>
      <c r="F156" s="20">
        <v>0</v>
      </c>
      <c r="G156" s="20">
        <f t="shared" si="86"/>
        <v>0</v>
      </c>
    </row>
    <row r="157" spans="2:7" x14ac:dyDescent="0.2">
      <c r="B157" s="25">
        <v>265</v>
      </c>
      <c r="C157" s="76" t="s">
        <v>160</v>
      </c>
      <c r="D157" s="12">
        <f t="shared" ref="D157:G157" si="87">+D158+D159</f>
        <v>3500000</v>
      </c>
      <c r="E157" s="12">
        <f t="shared" si="87"/>
        <v>0</v>
      </c>
      <c r="F157" s="12">
        <f t="shared" si="87"/>
        <v>0</v>
      </c>
      <c r="G157" s="12">
        <f t="shared" si="87"/>
        <v>0</v>
      </c>
    </row>
    <row r="158" spans="2:7" x14ac:dyDescent="0.2">
      <c r="B158" s="34" t="s">
        <v>161</v>
      </c>
      <c r="C158" s="81" t="s">
        <v>287</v>
      </c>
      <c r="D158" s="20">
        <v>3000000</v>
      </c>
      <c r="E158" s="20">
        <v>0</v>
      </c>
      <c r="F158" s="20">
        <v>0</v>
      </c>
      <c r="G158" s="20">
        <f t="shared" ref="G158:G159" si="88">+E158+F158</f>
        <v>0</v>
      </c>
    </row>
    <row r="159" spans="2:7" x14ac:dyDescent="0.2">
      <c r="B159" s="34" t="s">
        <v>162</v>
      </c>
      <c r="C159" s="81" t="s">
        <v>288</v>
      </c>
      <c r="D159" s="20">
        <v>500000</v>
      </c>
      <c r="E159" s="20">
        <v>0</v>
      </c>
      <c r="F159" s="20">
        <v>0</v>
      </c>
      <c r="G159" s="20">
        <f t="shared" si="88"/>
        <v>0</v>
      </c>
    </row>
    <row r="160" spans="2:7" x14ac:dyDescent="0.2">
      <c r="B160" s="25">
        <v>268</v>
      </c>
      <c r="C160" s="76" t="s">
        <v>163</v>
      </c>
      <c r="D160" s="12">
        <f t="shared" ref="D160:G160" si="89">+D161</f>
        <v>26780000</v>
      </c>
      <c r="E160" s="12">
        <f t="shared" si="89"/>
        <v>0</v>
      </c>
      <c r="F160" s="12">
        <f t="shared" si="89"/>
        <v>0</v>
      </c>
      <c r="G160" s="12">
        <f t="shared" si="89"/>
        <v>0</v>
      </c>
    </row>
    <row r="161" spans="2:8" ht="18" customHeight="1" x14ac:dyDescent="0.2">
      <c r="B161" s="34" t="s">
        <v>164</v>
      </c>
      <c r="C161" s="36" t="s">
        <v>289</v>
      </c>
      <c r="D161" s="20">
        <v>26780000</v>
      </c>
      <c r="E161" s="20">
        <v>0</v>
      </c>
      <c r="F161" s="20">
        <v>0</v>
      </c>
      <c r="G161" s="20">
        <f t="shared" ref="G161" si="90">+E161+F161</f>
        <v>0</v>
      </c>
    </row>
    <row r="162" spans="2:8" x14ac:dyDescent="0.2">
      <c r="B162" s="42"/>
      <c r="C162" s="43"/>
      <c r="D162" s="44"/>
      <c r="E162" s="44"/>
      <c r="F162" s="44"/>
      <c r="G162" s="44"/>
    </row>
    <row r="163" spans="2:8" x14ac:dyDescent="0.2">
      <c r="B163" s="109"/>
      <c r="C163" s="46" t="s">
        <v>165</v>
      </c>
      <c r="D163" s="110">
        <f>+D5+D40+D86+D141+D145</f>
        <v>799481669</v>
      </c>
      <c r="E163" s="44">
        <f>+E5+E40+E84+E86+E141+E145</f>
        <v>51288050.322336331</v>
      </c>
      <c r="F163" s="44">
        <f>+F5+F40+F84+F86+F141+F145</f>
        <v>58403074.794203825</v>
      </c>
      <c r="G163" s="44">
        <f>+G5+G40+G84+G86+G141+G145</f>
        <v>109691125.11654013</v>
      </c>
    </row>
    <row r="164" spans="2:8" x14ac:dyDescent="0.2">
      <c r="B164" s="47"/>
      <c r="C164" s="48"/>
      <c r="D164" s="6"/>
      <c r="E164" s="6"/>
      <c r="F164" s="6"/>
      <c r="G164" s="6"/>
    </row>
    <row r="165" spans="2:8" ht="25.5" x14ac:dyDescent="0.2">
      <c r="B165" s="94" t="s">
        <v>166</v>
      </c>
      <c r="C165" s="49" t="s">
        <v>167</v>
      </c>
      <c r="D165" s="96">
        <f t="shared" ref="D165:G166" si="91">+D166</f>
        <v>20450000</v>
      </c>
      <c r="E165" s="6">
        <f t="shared" si="91"/>
        <v>1297691.4188017498</v>
      </c>
      <c r="F165" s="6">
        <f t="shared" si="91"/>
        <v>1297691.4188017498</v>
      </c>
      <c r="G165" s="6">
        <f t="shared" si="91"/>
        <v>2595382.8376034996</v>
      </c>
    </row>
    <row r="166" spans="2:8" ht="25.5" x14ac:dyDescent="0.2">
      <c r="B166" s="111" t="s">
        <v>168</v>
      </c>
      <c r="C166" s="51" t="s">
        <v>169</v>
      </c>
      <c r="D166" s="12">
        <f>+D167+D177</f>
        <v>20450000</v>
      </c>
      <c r="E166" s="12">
        <f t="shared" si="91"/>
        <v>1297691.4188017498</v>
      </c>
      <c r="F166" s="12">
        <f t="shared" si="91"/>
        <v>1297691.4188017498</v>
      </c>
      <c r="G166" s="12">
        <f t="shared" si="91"/>
        <v>2595382.8376034996</v>
      </c>
    </row>
    <row r="167" spans="2:8" ht="21" customHeight="1" x14ac:dyDescent="0.2">
      <c r="B167" s="7">
        <v>21</v>
      </c>
      <c r="C167" s="52" t="s">
        <v>5</v>
      </c>
      <c r="D167" s="9">
        <f>+D168+D173</f>
        <v>19450000</v>
      </c>
      <c r="E167" s="9">
        <f>+E168+E173</f>
        <v>1297691.4188017498</v>
      </c>
      <c r="F167" s="9">
        <f>+F168+F173</f>
        <v>1297691.4188017498</v>
      </c>
      <c r="G167" s="9">
        <f>+G168+G173</f>
        <v>2595382.8376034996</v>
      </c>
      <c r="H167" s="118"/>
    </row>
    <row r="168" spans="2:8" x14ac:dyDescent="0.2">
      <c r="B168" s="10" t="s">
        <v>170</v>
      </c>
      <c r="C168" s="53" t="s">
        <v>6</v>
      </c>
      <c r="D168" s="12">
        <f>+D169+D171</f>
        <v>16800000</v>
      </c>
      <c r="E168" s="12">
        <f t="shared" ref="E168:G169" si="92">+E169</f>
        <v>1132917.5824999998</v>
      </c>
      <c r="F168" s="12">
        <f t="shared" si="92"/>
        <v>1132917.5824999998</v>
      </c>
      <c r="G168" s="12">
        <f t="shared" si="92"/>
        <v>2265835.1649999996</v>
      </c>
      <c r="H168" s="118"/>
    </row>
    <row r="169" spans="2:8" x14ac:dyDescent="0.2">
      <c r="B169" s="13" t="s">
        <v>171</v>
      </c>
      <c r="C169" s="21" t="s">
        <v>7</v>
      </c>
      <c r="D169" s="15">
        <f>+D170</f>
        <v>15500000</v>
      </c>
      <c r="E169" s="15">
        <f t="shared" si="92"/>
        <v>1132917.5824999998</v>
      </c>
      <c r="F169" s="15">
        <f t="shared" si="92"/>
        <v>1132917.5824999998</v>
      </c>
      <c r="G169" s="15">
        <f t="shared" si="92"/>
        <v>2265835.1649999996</v>
      </c>
      <c r="H169" s="118"/>
    </row>
    <row r="170" spans="2:8" x14ac:dyDescent="0.2">
      <c r="B170" s="16" t="s">
        <v>8</v>
      </c>
      <c r="C170" s="19" t="s">
        <v>204</v>
      </c>
      <c r="D170" s="20">
        <v>15500000</v>
      </c>
      <c r="E170" s="20">
        <v>1132917.5824999998</v>
      </c>
      <c r="F170" s="20">
        <v>1132917.5824999998</v>
      </c>
      <c r="G170" s="20">
        <f t="shared" ref="G170:G172" si="93">+E170+F170</f>
        <v>2265835.1649999996</v>
      </c>
      <c r="H170" s="119"/>
    </row>
    <row r="171" spans="2:8" x14ac:dyDescent="0.2">
      <c r="B171" s="13">
        <v>2114</v>
      </c>
      <c r="C171" s="21" t="s">
        <v>16</v>
      </c>
      <c r="D171" s="15">
        <f>+D172</f>
        <v>1300000</v>
      </c>
      <c r="E171" s="15">
        <f t="shared" ref="E171:G171" si="94">+E172</f>
        <v>0</v>
      </c>
      <c r="F171" s="15">
        <f t="shared" si="94"/>
        <v>0</v>
      </c>
      <c r="G171" s="15">
        <f t="shared" si="94"/>
        <v>0</v>
      </c>
      <c r="H171" s="119"/>
    </row>
    <row r="172" spans="2:8" x14ac:dyDescent="0.2">
      <c r="B172" s="16" t="s">
        <v>295</v>
      </c>
      <c r="C172" s="19" t="s">
        <v>290</v>
      </c>
      <c r="D172" s="20">
        <v>1300000</v>
      </c>
      <c r="E172" s="20">
        <v>0</v>
      </c>
      <c r="F172" s="20">
        <v>0</v>
      </c>
      <c r="G172" s="20">
        <f t="shared" si="93"/>
        <v>0</v>
      </c>
      <c r="H172" s="118"/>
    </row>
    <row r="173" spans="2:8" x14ac:dyDescent="0.2">
      <c r="B173" s="25">
        <v>215</v>
      </c>
      <c r="C173" s="29" t="s">
        <v>37</v>
      </c>
      <c r="D173" s="12">
        <f t="shared" ref="D173" si="95">SUM(D174:D176)</f>
        <v>2650000</v>
      </c>
      <c r="E173" s="12">
        <f t="shared" ref="E173:G173" si="96">SUM(E174:E176)</f>
        <v>164773.83630175001</v>
      </c>
      <c r="F173" s="12">
        <f t="shared" si="96"/>
        <v>164773.83630175001</v>
      </c>
      <c r="G173" s="12">
        <f t="shared" si="96"/>
        <v>329547.67260350002</v>
      </c>
      <c r="H173" s="118"/>
    </row>
    <row r="174" spans="2:8" x14ac:dyDescent="0.2">
      <c r="B174" s="23" t="s">
        <v>38</v>
      </c>
      <c r="C174" s="24" t="s">
        <v>211</v>
      </c>
      <c r="D174" s="20">
        <v>1300000</v>
      </c>
      <c r="E174" s="20">
        <v>77896.737944250024</v>
      </c>
      <c r="F174" s="20">
        <v>77896.737944250024</v>
      </c>
      <c r="G174" s="20">
        <f t="shared" ref="G174:G176" si="97">+E174+F174</f>
        <v>155793.47588850005</v>
      </c>
      <c r="H174" s="119"/>
    </row>
    <row r="175" spans="2:8" x14ac:dyDescent="0.2">
      <c r="B175" s="23" t="s">
        <v>39</v>
      </c>
      <c r="C175" s="24" t="s">
        <v>212</v>
      </c>
      <c r="D175" s="20">
        <v>1200000</v>
      </c>
      <c r="E175" s="20">
        <v>80437.148357499973</v>
      </c>
      <c r="F175" s="20">
        <v>80437.148357499973</v>
      </c>
      <c r="G175" s="20">
        <f t="shared" si="97"/>
        <v>160874.29671499995</v>
      </c>
      <c r="H175" s="118"/>
    </row>
    <row r="176" spans="2:8" x14ac:dyDescent="0.2">
      <c r="B176" s="23" t="s">
        <v>40</v>
      </c>
      <c r="C176" s="24" t="s">
        <v>213</v>
      </c>
      <c r="D176" s="20">
        <v>150000</v>
      </c>
      <c r="E176" s="20">
        <v>6439.9500000000007</v>
      </c>
      <c r="F176" s="20">
        <v>6439.9500000000007</v>
      </c>
      <c r="G176" s="20">
        <f t="shared" si="97"/>
        <v>12879.900000000001</v>
      </c>
      <c r="H176" s="118"/>
    </row>
    <row r="177" spans="2:8" x14ac:dyDescent="0.2">
      <c r="B177" s="31">
        <v>22</v>
      </c>
      <c r="C177" s="32" t="s">
        <v>41</v>
      </c>
      <c r="D177" s="9">
        <f>+D178</f>
        <v>1000000</v>
      </c>
      <c r="E177" s="9">
        <f>+E178</f>
        <v>0</v>
      </c>
      <c r="F177" s="9">
        <f>+F178</f>
        <v>0</v>
      </c>
      <c r="G177" s="9">
        <f>+G178</f>
        <v>0</v>
      </c>
      <c r="H177" s="118"/>
    </row>
    <row r="178" spans="2:8" ht="13.5" customHeight="1" x14ac:dyDescent="0.2">
      <c r="B178" s="25">
        <v>225</v>
      </c>
      <c r="C178" s="98" t="s">
        <v>64</v>
      </c>
      <c r="D178" s="12">
        <f t="shared" ref="D178" si="98">SUM(D179:D179)</f>
        <v>1000000</v>
      </c>
      <c r="E178" s="116">
        <f>+E179</f>
        <v>0</v>
      </c>
      <c r="F178" s="116">
        <f>+F179</f>
        <v>0</v>
      </c>
      <c r="G178" s="116">
        <f>+G179</f>
        <v>0</v>
      </c>
      <c r="H178" s="118"/>
    </row>
    <row r="179" spans="2:8" ht="16.5" customHeight="1" x14ac:dyDescent="0.2">
      <c r="B179" s="23" t="s">
        <v>66</v>
      </c>
      <c r="C179" s="100" t="s">
        <v>183</v>
      </c>
      <c r="D179" s="20">
        <v>1000000</v>
      </c>
      <c r="E179" s="20">
        <v>0</v>
      </c>
      <c r="F179" s="20">
        <v>0</v>
      </c>
      <c r="G179" s="20">
        <f t="shared" ref="G179" si="99">+E179+F179</f>
        <v>0</v>
      </c>
      <c r="H179" s="118"/>
    </row>
    <row r="180" spans="2:8" ht="15" customHeight="1" x14ac:dyDescent="0.2">
      <c r="B180" s="54"/>
      <c r="C180" s="55"/>
      <c r="D180" s="44"/>
      <c r="E180" s="44"/>
      <c r="F180" s="44"/>
      <c r="G180" s="44"/>
      <c r="H180" s="118"/>
    </row>
    <row r="181" spans="2:8" x14ac:dyDescent="0.2">
      <c r="B181" s="109"/>
      <c r="C181" s="56" t="s">
        <v>173</v>
      </c>
      <c r="D181" s="110">
        <f>+D165</f>
        <v>20450000</v>
      </c>
      <c r="E181" s="44">
        <f>+E165</f>
        <v>1297691.4188017498</v>
      </c>
      <c r="F181" s="44">
        <f>+F165</f>
        <v>1297691.4188017498</v>
      </c>
      <c r="G181" s="44">
        <f>+G165</f>
        <v>2595382.8376034996</v>
      </c>
    </row>
    <row r="182" spans="2:8" x14ac:dyDescent="0.2">
      <c r="B182" s="47"/>
      <c r="C182" s="48"/>
      <c r="D182" s="6"/>
      <c r="E182" s="6"/>
      <c r="F182" s="6"/>
      <c r="G182" s="6"/>
    </row>
    <row r="183" spans="2:8" ht="25.5" x14ac:dyDescent="0.2">
      <c r="B183" s="94" t="s">
        <v>174</v>
      </c>
      <c r="C183" s="49" t="s">
        <v>175</v>
      </c>
      <c r="D183" s="96">
        <f t="shared" ref="D183:G184" si="100">+D184</f>
        <v>120850000</v>
      </c>
      <c r="E183" s="6">
        <f t="shared" si="100"/>
        <v>8430303.2076442521</v>
      </c>
      <c r="F183" s="6">
        <f t="shared" si="100"/>
        <v>8532249.0973200016</v>
      </c>
      <c r="G183" s="6">
        <f t="shared" si="100"/>
        <v>16962552.304964252</v>
      </c>
    </row>
    <row r="184" spans="2:8" ht="28.5" customHeight="1" x14ac:dyDescent="0.2">
      <c r="B184" s="50" t="s">
        <v>168</v>
      </c>
      <c r="C184" s="84" t="s">
        <v>176</v>
      </c>
      <c r="D184" s="12">
        <f t="shared" si="100"/>
        <v>120850000</v>
      </c>
      <c r="E184" s="12">
        <f>+E185+E195</f>
        <v>8430303.2076442521</v>
      </c>
      <c r="F184" s="12">
        <f>+F185+F195</f>
        <v>8532249.0973200016</v>
      </c>
      <c r="G184" s="12">
        <f>+G185+G195</f>
        <v>16962552.304964252</v>
      </c>
    </row>
    <row r="185" spans="2:8" x14ac:dyDescent="0.2">
      <c r="B185" s="7">
        <v>21</v>
      </c>
      <c r="C185" s="52" t="s">
        <v>5</v>
      </c>
      <c r="D185" s="9">
        <f>+D186+D191+D195</f>
        <v>120850000</v>
      </c>
      <c r="E185" s="9">
        <f>+E186+E191</f>
        <v>8425394.4076442514</v>
      </c>
      <c r="F185" s="9">
        <f>+F186+F191</f>
        <v>8532249.0973200016</v>
      </c>
      <c r="G185" s="9">
        <f t="shared" ref="G185" si="101">+G186+G191</f>
        <v>16957643.504964251</v>
      </c>
    </row>
    <row r="186" spans="2:8" x14ac:dyDescent="0.2">
      <c r="B186" s="10">
        <v>211</v>
      </c>
      <c r="C186" s="53" t="s">
        <v>6</v>
      </c>
      <c r="D186" s="12">
        <f>+D187+D190</f>
        <v>93500000</v>
      </c>
      <c r="E186" s="12">
        <f t="shared" ref="E186:G186" si="102">+E187+E190</f>
        <v>7329936.557500001</v>
      </c>
      <c r="F186" s="12">
        <f t="shared" si="102"/>
        <v>7422886.1500000013</v>
      </c>
      <c r="G186" s="12">
        <f t="shared" si="102"/>
        <v>14752822.707500003</v>
      </c>
    </row>
    <row r="187" spans="2:8" x14ac:dyDescent="0.2">
      <c r="B187" s="13">
        <v>2111</v>
      </c>
      <c r="C187" s="21" t="s">
        <v>7</v>
      </c>
      <c r="D187" s="15">
        <f t="shared" ref="D187:G187" si="103">+D188</f>
        <v>86500000</v>
      </c>
      <c r="E187" s="15">
        <f t="shared" si="103"/>
        <v>7329936.557500001</v>
      </c>
      <c r="F187" s="15">
        <f t="shared" si="103"/>
        <v>7422886.1500000013</v>
      </c>
      <c r="G187" s="15">
        <f t="shared" si="103"/>
        <v>14752822.707500003</v>
      </c>
    </row>
    <row r="188" spans="2:8" x14ac:dyDescent="0.2">
      <c r="B188" s="16" t="s">
        <v>8</v>
      </c>
      <c r="C188" s="19" t="s">
        <v>9</v>
      </c>
      <c r="D188" s="20">
        <v>86500000</v>
      </c>
      <c r="E188" s="20">
        <v>7329936.557500001</v>
      </c>
      <c r="F188" s="20">
        <v>7422886.1500000013</v>
      </c>
      <c r="G188" s="20">
        <f t="shared" ref="G188:G190" si="104">+E188+F188</f>
        <v>14752822.707500003</v>
      </c>
    </row>
    <row r="189" spans="2:8" x14ac:dyDescent="0.2">
      <c r="B189" s="13">
        <v>2114</v>
      </c>
      <c r="C189" s="21" t="s">
        <v>16</v>
      </c>
      <c r="D189" s="15">
        <f>+D190</f>
        <v>7000000</v>
      </c>
      <c r="E189" s="15">
        <f t="shared" ref="E189:G189" si="105">+E190</f>
        <v>0</v>
      </c>
      <c r="F189" s="15">
        <f t="shared" si="105"/>
        <v>0</v>
      </c>
      <c r="G189" s="15">
        <f t="shared" si="105"/>
        <v>0</v>
      </c>
    </row>
    <row r="190" spans="2:8" x14ac:dyDescent="0.2">
      <c r="B190" s="16" t="s">
        <v>172</v>
      </c>
      <c r="C190" s="19" t="s">
        <v>16</v>
      </c>
      <c r="D190" s="20">
        <v>7000000</v>
      </c>
      <c r="E190" s="20">
        <v>0</v>
      </c>
      <c r="F190" s="20">
        <v>0</v>
      </c>
      <c r="G190" s="20">
        <f t="shared" si="104"/>
        <v>0</v>
      </c>
    </row>
    <row r="191" spans="2:8" x14ac:dyDescent="0.2">
      <c r="B191" s="25">
        <v>2151</v>
      </c>
      <c r="C191" s="76" t="s">
        <v>37</v>
      </c>
      <c r="D191" s="12">
        <f>SUM(D192:D194)</f>
        <v>13350000</v>
      </c>
      <c r="E191" s="12">
        <f t="shared" ref="E191:G191" si="106">+E192+E193+E194</f>
        <v>1095457.8501442496</v>
      </c>
      <c r="F191" s="12">
        <f t="shared" si="106"/>
        <v>1109362.9473199996</v>
      </c>
      <c r="G191" s="12">
        <f t="shared" si="106"/>
        <v>2204820.7974642492</v>
      </c>
    </row>
    <row r="192" spans="2:8" x14ac:dyDescent="0.2">
      <c r="B192" s="23" t="s">
        <v>38</v>
      </c>
      <c r="C192" s="24" t="s">
        <v>211</v>
      </c>
      <c r="D192" s="20">
        <v>6000000</v>
      </c>
      <c r="E192" s="20">
        <v>514838.26461674954</v>
      </c>
      <c r="F192" s="20">
        <v>521428.39072499954</v>
      </c>
      <c r="G192" s="20">
        <f t="shared" ref="G192:G194" si="107">+E192+F192</f>
        <v>1036266.6553417491</v>
      </c>
    </row>
    <row r="193" spans="2:7" x14ac:dyDescent="0.2">
      <c r="B193" s="23" t="s">
        <v>39</v>
      </c>
      <c r="C193" s="24" t="s">
        <v>212</v>
      </c>
      <c r="D193" s="20">
        <v>6500000</v>
      </c>
      <c r="E193" s="20">
        <v>520425.49558250012</v>
      </c>
      <c r="F193" s="20">
        <v>527024.91665000014</v>
      </c>
      <c r="G193" s="20">
        <f t="shared" si="107"/>
        <v>1047450.4122325003</v>
      </c>
    </row>
    <row r="194" spans="2:7" x14ac:dyDescent="0.2">
      <c r="B194" s="23" t="s">
        <v>40</v>
      </c>
      <c r="C194" s="24" t="s">
        <v>213</v>
      </c>
      <c r="D194" s="20">
        <v>850000</v>
      </c>
      <c r="E194" s="20">
        <v>60194.089944999992</v>
      </c>
      <c r="F194" s="20">
        <v>60909.639944999995</v>
      </c>
      <c r="G194" s="20">
        <f t="shared" si="107"/>
        <v>121103.72988999999</v>
      </c>
    </row>
    <row r="195" spans="2:7" x14ac:dyDescent="0.2">
      <c r="B195" s="31">
        <v>22</v>
      </c>
      <c r="C195" s="32" t="s">
        <v>41</v>
      </c>
      <c r="D195" s="9">
        <f>+D196</f>
        <v>14000000</v>
      </c>
      <c r="E195" s="9">
        <f>+E196</f>
        <v>4908.8</v>
      </c>
      <c r="F195" s="9">
        <f>+F196</f>
        <v>0</v>
      </c>
      <c r="G195" s="9">
        <f>+G196</f>
        <v>4908.8</v>
      </c>
    </row>
    <row r="196" spans="2:7" x14ac:dyDescent="0.2">
      <c r="B196" s="25">
        <v>222</v>
      </c>
      <c r="C196" s="98" t="s">
        <v>54</v>
      </c>
      <c r="D196" s="12">
        <f>SUM(D197:D198)</f>
        <v>14000000</v>
      </c>
      <c r="E196" s="12">
        <f>SUM(E197:E198)</f>
        <v>4908.8</v>
      </c>
      <c r="F196" s="12">
        <f>SUM(F197:F198)</f>
        <v>0</v>
      </c>
      <c r="G196" s="12">
        <f>SUM(G197:G198)</f>
        <v>4908.8</v>
      </c>
    </row>
    <row r="197" spans="2:7" x14ac:dyDescent="0.2">
      <c r="B197" s="34" t="s">
        <v>55</v>
      </c>
      <c r="C197" s="24" t="s">
        <v>220</v>
      </c>
      <c r="D197" s="20">
        <v>13000000</v>
      </c>
      <c r="E197" s="20">
        <v>0</v>
      </c>
      <c r="F197" s="20">
        <v>0</v>
      </c>
      <c r="G197" s="20">
        <f t="shared" ref="G197:G198" si="108">+E197+F197</f>
        <v>0</v>
      </c>
    </row>
    <row r="198" spans="2:7" x14ac:dyDescent="0.2">
      <c r="B198" s="34" t="s">
        <v>56</v>
      </c>
      <c r="C198" s="24" t="s">
        <v>221</v>
      </c>
      <c r="D198" s="20">
        <v>1000000</v>
      </c>
      <c r="E198" s="20">
        <v>4908.8</v>
      </c>
      <c r="F198" s="20">
        <v>0</v>
      </c>
      <c r="G198" s="20">
        <f t="shared" si="108"/>
        <v>4908.8</v>
      </c>
    </row>
    <row r="199" spans="2:7" x14ac:dyDescent="0.2">
      <c r="B199" s="45"/>
      <c r="C199" s="55"/>
      <c r="D199" s="44"/>
      <c r="E199" s="44"/>
      <c r="F199" s="44"/>
      <c r="G199" s="44"/>
    </row>
    <row r="200" spans="2:7" x14ac:dyDescent="0.2">
      <c r="B200" s="45"/>
      <c r="C200" s="112" t="s">
        <v>177</v>
      </c>
      <c r="D200" s="44">
        <f>+D186+D191+D195</f>
        <v>120850000</v>
      </c>
      <c r="E200" s="44">
        <f>+E186+E191</f>
        <v>8425394.4076442514</v>
      </c>
      <c r="F200" s="44">
        <f>+F186+F191</f>
        <v>8532249.0973200016</v>
      </c>
      <c r="G200" s="44">
        <f>+G186+G191</f>
        <v>16957643.504964251</v>
      </c>
    </row>
    <row r="201" spans="2:7" x14ac:dyDescent="0.2">
      <c r="B201" s="47"/>
      <c r="C201" s="48"/>
      <c r="D201" s="6"/>
      <c r="E201" s="6"/>
      <c r="F201" s="6"/>
      <c r="G201" s="6"/>
    </row>
    <row r="202" spans="2:7" ht="41.25" customHeight="1" x14ac:dyDescent="0.2">
      <c r="B202" s="5" t="s">
        <v>178</v>
      </c>
      <c r="C202" s="113" t="s">
        <v>179</v>
      </c>
      <c r="D202" s="6">
        <f>+D203</f>
        <v>11100000</v>
      </c>
      <c r="E202" s="6">
        <f>+E203</f>
        <v>552664.38180715009</v>
      </c>
      <c r="F202" s="6">
        <f>+F203</f>
        <v>486914.52180715004</v>
      </c>
      <c r="G202" s="6">
        <f>+G203</f>
        <v>1039578.9036143001</v>
      </c>
    </row>
    <row r="203" spans="2:7" x14ac:dyDescent="0.2">
      <c r="B203" s="58" t="s">
        <v>168</v>
      </c>
      <c r="C203" s="114" t="s">
        <v>180</v>
      </c>
      <c r="D203" s="59">
        <f>+D204+D214+D217</f>
        <v>11100000</v>
      </c>
      <c r="E203" s="59">
        <f t="shared" ref="E203:G203" si="109">+E204+E214+E217</f>
        <v>552664.38180715009</v>
      </c>
      <c r="F203" s="59">
        <f t="shared" si="109"/>
        <v>486914.52180715004</v>
      </c>
      <c r="G203" s="59">
        <f t="shared" si="109"/>
        <v>1039578.9036143001</v>
      </c>
    </row>
    <row r="204" spans="2:7" x14ac:dyDescent="0.2">
      <c r="B204" s="7">
        <v>21</v>
      </c>
      <c r="C204" s="8" t="s">
        <v>5</v>
      </c>
      <c r="D204" s="9">
        <f>+D205+D210</f>
        <v>4900000</v>
      </c>
      <c r="E204" s="9">
        <f>+E205+E210</f>
        <v>486914.52180715004</v>
      </c>
      <c r="F204" s="9">
        <f>+F205+F210</f>
        <v>486914.52180715004</v>
      </c>
      <c r="G204" s="9">
        <f>+G205+G210</f>
        <v>973829.04361430008</v>
      </c>
    </row>
    <row r="205" spans="2:7" x14ac:dyDescent="0.2">
      <c r="B205" s="10">
        <v>211</v>
      </c>
      <c r="C205" s="53" t="s">
        <v>6</v>
      </c>
      <c r="D205" s="12">
        <f t="shared" ref="D205:G205" si="110">+D206</f>
        <v>4200000</v>
      </c>
      <c r="E205" s="12">
        <f t="shared" si="110"/>
        <v>423900.79850000003</v>
      </c>
      <c r="F205" s="12">
        <f t="shared" si="110"/>
        <v>423900.79850000003</v>
      </c>
      <c r="G205" s="12">
        <f t="shared" si="110"/>
        <v>847801.59700000007</v>
      </c>
    </row>
    <row r="206" spans="2:7" x14ac:dyDescent="0.2">
      <c r="B206" s="13">
        <v>2111</v>
      </c>
      <c r="C206" s="21" t="s">
        <v>7</v>
      </c>
      <c r="D206" s="15">
        <f t="shared" ref="D206:G206" si="111">+D207+D209</f>
        <v>4200000</v>
      </c>
      <c r="E206" s="15">
        <f t="shared" si="111"/>
        <v>423900.79850000003</v>
      </c>
      <c r="F206" s="15">
        <f t="shared" si="111"/>
        <v>423900.79850000003</v>
      </c>
      <c r="G206" s="15">
        <f t="shared" si="111"/>
        <v>847801.59700000007</v>
      </c>
    </row>
    <row r="207" spans="2:7" x14ac:dyDescent="0.2">
      <c r="B207" s="16" t="s">
        <v>8</v>
      </c>
      <c r="C207" s="19" t="s">
        <v>204</v>
      </c>
      <c r="D207" s="20">
        <v>3700000</v>
      </c>
      <c r="E207" s="20">
        <v>423900.79850000003</v>
      </c>
      <c r="F207" s="20">
        <v>423900.79850000003</v>
      </c>
      <c r="G207" s="20">
        <f t="shared" ref="G207:G209" si="112">+E207+F207</f>
        <v>847801.59700000007</v>
      </c>
    </row>
    <row r="208" spans="2:7" x14ac:dyDescent="0.2">
      <c r="B208" s="13">
        <v>2114</v>
      </c>
      <c r="C208" s="21" t="s">
        <v>16</v>
      </c>
      <c r="D208" s="15">
        <f>+D209</f>
        <v>500000</v>
      </c>
      <c r="E208" s="15">
        <f t="shared" ref="E208:G208" si="113">+E209</f>
        <v>0</v>
      </c>
      <c r="F208" s="15">
        <f t="shared" si="113"/>
        <v>0</v>
      </c>
      <c r="G208" s="15">
        <f t="shared" si="113"/>
        <v>0</v>
      </c>
    </row>
    <row r="209" spans="2:7" x14ac:dyDescent="0.2">
      <c r="B209" s="16" t="s">
        <v>172</v>
      </c>
      <c r="C209" s="19" t="s">
        <v>291</v>
      </c>
      <c r="D209" s="20">
        <v>500000</v>
      </c>
      <c r="E209" s="20">
        <v>0</v>
      </c>
      <c r="F209" s="20">
        <v>0</v>
      </c>
      <c r="G209" s="20">
        <f t="shared" si="112"/>
        <v>0</v>
      </c>
    </row>
    <row r="210" spans="2:7" x14ac:dyDescent="0.2">
      <c r="B210" s="25">
        <v>215</v>
      </c>
      <c r="C210" s="76" t="s">
        <v>37</v>
      </c>
      <c r="D210" s="12">
        <f t="shared" ref="D210:G210" si="114">+D211+D212+D213</f>
        <v>700000</v>
      </c>
      <c r="E210" s="12">
        <f t="shared" si="114"/>
        <v>63013.723307149994</v>
      </c>
      <c r="F210" s="12">
        <f t="shared" si="114"/>
        <v>63013.723307149994</v>
      </c>
      <c r="G210" s="12">
        <f t="shared" si="114"/>
        <v>126027.44661429999</v>
      </c>
    </row>
    <row r="211" spans="2:7" x14ac:dyDescent="0.2">
      <c r="B211" s="23" t="s">
        <v>38</v>
      </c>
      <c r="C211" s="24" t="s">
        <v>211</v>
      </c>
      <c r="D211" s="20">
        <v>300000</v>
      </c>
      <c r="E211" s="20">
        <v>30054.566613650004</v>
      </c>
      <c r="F211" s="20">
        <v>30054.566613650004</v>
      </c>
      <c r="G211" s="20">
        <f t="shared" ref="G211:G213" si="115">+E211+F211</f>
        <v>60109.133227300008</v>
      </c>
    </row>
    <row r="212" spans="2:7" x14ac:dyDescent="0.2">
      <c r="B212" s="23" t="s">
        <v>39</v>
      </c>
      <c r="C212" s="24" t="s">
        <v>212</v>
      </c>
      <c r="D212" s="20">
        <v>350000</v>
      </c>
      <c r="E212" s="20">
        <v>30096.956693499997</v>
      </c>
      <c r="F212" s="20">
        <v>30096.956693499997</v>
      </c>
      <c r="G212" s="20">
        <f t="shared" si="115"/>
        <v>60193.913386999993</v>
      </c>
    </row>
    <row r="213" spans="2:7" x14ac:dyDescent="0.2">
      <c r="B213" s="23" t="s">
        <v>40</v>
      </c>
      <c r="C213" s="24" t="s">
        <v>213</v>
      </c>
      <c r="D213" s="20">
        <v>50000</v>
      </c>
      <c r="E213" s="20">
        <v>2862.2</v>
      </c>
      <c r="F213" s="20">
        <v>2862.2</v>
      </c>
      <c r="G213" s="20">
        <f t="shared" si="115"/>
        <v>5724.4</v>
      </c>
    </row>
    <row r="214" spans="2:7" x14ac:dyDescent="0.2">
      <c r="B214" s="31">
        <v>22</v>
      </c>
      <c r="C214" s="115" t="s">
        <v>41</v>
      </c>
      <c r="D214" s="9">
        <f>+D215</f>
        <v>5000000</v>
      </c>
      <c r="E214" s="117">
        <f>+E215</f>
        <v>2000</v>
      </c>
      <c r="F214" s="117">
        <f>+F215</f>
        <v>0</v>
      </c>
      <c r="G214" s="117">
        <f>+G215</f>
        <v>2000</v>
      </c>
    </row>
    <row r="215" spans="2:7" x14ac:dyDescent="0.2">
      <c r="B215" s="25">
        <v>228</v>
      </c>
      <c r="C215" s="98" t="s">
        <v>292</v>
      </c>
      <c r="D215" s="12">
        <f t="shared" ref="D215:G215" si="116">SUM(D216:D216)</f>
        <v>5000000</v>
      </c>
      <c r="E215" s="116">
        <f t="shared" si="116"/>
        <v>2000</v>
      </c>
      <c r="F215" s="116">
        <f t="shared" si="116"/>
        <v>0</v>
      </c>
      <c r="G215" s="116">
        <f t="shared" si="116"/>
        <v>2000</v>
      </c>
    </row>
    <row r="216" spans="2:7" x14ac:dyDescent="0.2">
      <c r="B216" s="23" t="s">
        <v>81</v>
      </c>
      <c r="C216" s="33" t="s">
        <v>239</v>
      </c>
      <c r="D216" s="80">
        <v>5000000</v>
      </c>
      <c r="E216" s="20">
        <v>2000</v>
      </c>
      <c r="F216" s="20">
        <v>0</v>
      </c>
      <c r="G216" s="20">
        <f t="shared" ref="G216" si="117">+E216+F216</f>
        <v>2000</v>
      </c>
    </row>
    <row r="217" spans="2:7" x14ac:dyDescent="0.2">
      <c r="B217" s="31">
        <v>24</v>
      </c>
      <c r="C217" s="106" t="s">
        <v>143</v>
      </c>
      <c r="D217" s="9">
        <f>+D218</f>
        <v>1200000</v>
      </c>
      <c r="E217" s="9">
        <f t="shared" ref="E217:G217" si="118">+E218</f>
        <v>63749.86</v>
      </c>
      <c r="F217" s="9">
        <f t="shared" si="118"/>
        <v>0</v>
      </c>
      <c r="G217" s="9">
        <f t="shared" si="118"/>
        <v>63749.86</v>
      </c>
    </row>
    <row r="218" spans="2:7" ht="15" customHeight="1" x14ac:dyDescent="0.2">
      <c r="B218" s="25">
        <v>241</v>
      </c>
      <c r="C218" s="76" t="s">
        <v>144</v>
      </c>
      <c r="D218" s="30">
        <f>+D219+D221</f>
        <v>1200000</v>
      </c>
      <c r="E218" s="12">
        <f t="shared" ref="E218:G218" si="119">+E219+E221</f>
        <v>63749.86</v>
      </c>
      <c r="F218" s="12">
        <f t="shared" si="119"/>
        <v>0</v>
      </c>
      <c r="G218" s="12">
        <f t="shared" si="119"/>
        <v>63749.86</v>
      </c>
    </row>
    <row r="219" spans="2:7" ht="15.75" customHeight="1" x14ac:dyDescent="0.2">
      <c r="B219" s="23" t="s">
        <v>145</v>
      </c>
      <c r="C219" s="33" t="s">
        <v>279</v>
      </c>
      <c r="D219" s="20">
        <v>500000</v>
      </c>
      <c r="E219" s="80">
        <v>0</v>
      </c>
      <c r="F219" s="80">
        <v>0</v>
      </c>
      <c r="G219" s="80">
        <f t="shared" ref="G219:G221" si="120">+E219+F219</f>
        <v>0</v>
      </c>
    </row>
    <row r="220" spans="2:7" ht="15.75" customHeight="1" x14ac:dyDescent="0.2">
      <c r="B220" s="25">
        <v>247</v>
      </c>
      <c r="C220" s="29" t="s">
        <v>146</v>
      </c>
      <c r="D220" s="12">
        <f t="shared" ref="D220:G220" si="121">+D221</f>
        <v>700000</v>
      </c>
      <c r="E220" s="12">
        <f t="shared" si="121"/>
        <v>63749.86</v>
      </c>
      <c r="F220" s="12">
        <f t="shared" si="121"/>
        <v>0</v>
      </c>
      <c r="G220" s="12">
        <f t="shared" si="121"/>
        <v>63749.86</v>
      </c>
    </row>
    <row r="221" spans="2:7" ht="18.75" customHeight="1" x14ac:dyDescent="0.2">
      <c r="B221" s="34" t="s">
        <v>147</v>
      </c>
      <c r="C221" s="81" t="s">
        <v>293</v>
      </c>
      <c r="D221" s="20">
        <v>700000</v>
      </c>
      <c r="E221" s="20">
        <v>63749.86</v>
      </c>
      <c r="F221" s="20">
        <v>0</v>
      </c>
      <c r="G221" s="20">
        <f t="shared" si="120"/>
        <v>63749.86</v>
      </c>
    </row>
    <row r="222" spans="2:7" ht="17.25" customHeight="1" x14ac:dyDescent="0.2">
      <c r="B222" s="60" t="s">
        <v>178</v>
      </c>
      <c r="C222" s="57" t="s">
        <v>181</v>
      </c>
      <c r="D222" s="44">
        <f>+D204+D214+D217</f>
        <v>11100000</v>
      </c>
      <c r="E222" s="44">
        <f>+E204+E214+E217</f>
        <v>552664.38180715009</v>
      </c>
      <c r="F222" s="44">
        <f>+F204+F214+F217</f>
        <v>486914.52180715004</v>
      </c>
      <c r="G222" s="44">
        <f>+G204+G214+G217</f>
        <v>1039578.9036143001</v>
      </c>
    </row>
    <row r="223" spans="2:7" x14ac:dyDescent="0.2">
      <c r="B223" s="61"/>
      <c r="C223" s="62"/>
      <c r="D223" s="63"/>
      <c r="E223" s="63"/>
      <c r="F223" s="63"/>
      <c r="G223" s="63"/>
    </row>
    <row r="224" spans="2:7" x14ac:dyDescent="0.2">
      <c r="B224" s="64"/>
      <c r="C224" s="65" t="s">
        <v>182</v>
      </c>
      <c r="D224" s="66">
        <f>+D4+D165+D183+D202</f>
        <v>951881669</v>
      </c>
      <c r="E224" s="66">
        <f>+E4+E165+E183+E202</f>
        <v>61032936.44058948</v>
      </c>
      <c r="F224" s="66">
        <f>+F4+F165+F183+F202</f>
        <v>68719929.832132727</v>
      </c>
      <c r="G224" s="66">
        <f>+G4+G165+G183+G202</f>
        <v>129752866.27272217</v>
      </c>
    </row>
    <row r="225" spans="1:7" s="75" customFormat="1" x14ac:dyDescent="0.2">
      <c r="B225" s="72"/>
      <c r="C225" s="73"/>
      <c r="D225" s="74"/>
      <c r="E225" s="74"/>
      <c r="F225" s="74"/>
      <c r="G225" s="74"/>
    </row>
    <row r="226" spans="1:7" s="75" customFormat="1" x14ac:dyDescent="0.2">
      <c r="B226" s="72"/>
      <c r="C226" s="73"/>
      <c r="D226" s="74"/>
      <c r="E226" s="74"/>
      <c r="F226" s="74"/>
      <c r="G226" s="74"/>
    </row>
    <row r="227" spans="1:7" s="75" customFormat="1" x14ac:dyDescent="0.2">
      <c r="B227" s="72"/>
      <c r="C227" s="73"/>
      <c r="D227" s="74"/>
      <c r="E227" s="74"/>
      <c r="F227" s="74"/>
      <c r="G227" s="74"/>
    </row>
    <row r="228" spans="1:7" s="75" customFormat="1" x14ac:dyDescent="0.2"/>
    <row r="229" spans="1:7" s="75" customFormat="1" x14ac:dyDescent="0.2">
      <c r="B229" s="87"/>
    </row>
    <row r="230" spans="1:7" ht="18.75" customHeight="1" x14ac:dyDescent="0.2">
      <c r="B230" s="88" t="s">
        <v>196</v>
      </c>
      <c r="C230" s="88"/>
      <c r="D230" s="67" t="s">
        <v>202</v>
      </c>
      <c r="F230" s="124" t="s">
        <v>199</v>
      </c>
    </row>
    <row r="231" spans="1:7" ht="17.25" customHeight="1" x14ac:dyDescent="0.2">
      <c r="A231" s="86"/>
      <c r="B231" s="89" t="s">
        <v>197</v>
      </c>
      <c r="C231" s="89"/>
      <c r="D231" s="86" t="s">
        <v>200</v>
      </c>
      <c r="F231" s="86" t="s">
        <v>201</v>
      </c>
    </row>
    <row r="232" spans="1:7" ht="22.5" customHeight="1" x14ac:dyDescent="0.2">
      <c r="B232" s="90" t="s">
        <v>198</v>
      </c>
      <c r="C232" s="90"/>
      <c r="D232" s="68" t="s">
        <v>294</v>
      </c>
      <c r="E232" s="68"/>
      <c r="F232" s="68" t="s">
        <v>203</v>
      </c>
    </row>
    <row r="233" spans="1:7" ht="26.25" customHeight="1" x14ac:dyDescent="0.2">
      <c r="B233" s="69"/>
      <c r="C233" s="83"/>
      <c r="D233" s="70"/>
      <c r="E233" s="70"/>
      <c r="F233" s="70"/>
      <c r="G233" s="70"/>
    </row>
    <row r="235" spans="1:7" x14ac:dyDescent="0.2">
      <c r="B235" s="67" t="s">
        <v>301</v>
      </c>
    </row>
    <row r="236" spans="1:7" x14ac:dyDescent="0.2">
      <c r="B236" s="67" t="s">
        <v>299</v>
      </c>
    </row>
  </sheetData>
  <printOptions horizontalCentered="1"/>
  <pageMargins left="0.31496062992125984" right="0.31496062992125984" top="0.74803149606299213" bottom="0.74803149606299213" header="0.31496062992125984" footer="0.31496062992125984"/>
  <pageSetup paperSize="5" scale="57" orientation="portrait" r:id="rId1"/>
  <rowBreaks count="1" manualBreakCount="1">
    <brk id="213" max="6" man="1"/>
  </rowBreaks>
  <ignoredErrors>
    <ignoredError sqref="G208:G220 G9:G6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Para Transparencia</vt:lpstr>
      <vt:lpstr>'Para Transparencia'!Área_de_impresión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Ariel Polanco Diaz</dc:creator>
  <cp:lastModifiedBy>Deysis Esther Matos Ferreras</cp:lastModifiedBy>
  <cp:lastPrinted>2023-03-09T20:05:45Z</cp:lastPrinted>
  <dcterms:created xsi:type="dcterms:W3CDTF">2022-03-25T14:12:00Z</dcterms:created>
  <dcterms:modified xsi:type="dcterms:W3CDTF">2023-03-10T15:27:55Z</dcterms:modified>
</cp:coreProperties>
</file>