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Desktop\"/>
    </mc:Choice>
  </mc:AlternateContent>
  <bookViews>
    <workbookView xWindow="0" yWindow="0" windowWidth="20490" windowHeight="6120" tabRatio="599"/>
  </bookViews>
  <sheets>
    <sheet name="Para Transparencia" sheetId="6" r:id="rId1"/>
  </sheets>
  <definedNames>
    <definedName name="_xlnm._FilterDatabase" localSheetId="0" hidden="1">'Para Transparencia'!$B$2:$J$226</definedName>
    <definedName name="_xlnm.Print_Area" localSheetId="0">'Para Transparencia'!$A$1:$J$249</definedName>
    <definedName name="_xlnm.Print_Titles" localSheetId="0">'Para Transparencia'!$2:$2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1" i="6" l="1"/>
  <c r="J219" i="6"/>
  <c r="J216" i="6"/>
  <c r="J213" i="6"/>
  <c r="J212" i="6"/>
  <c r="J211" i="6"/>
  <c r="J209" i="6"/>
  <c r="J207" i="6"/>
  <c r="J198" i="6"/>
  <c r="J197" i="6"/>
  <c r="J194" i="6"/>
  <c r="J193" i="6"/>
  <c r="J192" i="6"/>
  <c r="J190" i="6"/>
  <c r="J188" i="6"/>
  <c r="J179" i="6"/>
  <c r="J176" i="6"/>
  <c r="J175" i="6"/>
  <c r="J174" i="6"/>
  <c r="J172" i="6"/>
  <c r="J170" i="6"/>
  <c r="J161" i="6"/>
  <c r="J159" i="6"/>
  <c r="J158" i="6"/>
  <c r="J156" i="6"/>
  <c r="J155" i="6"/>
  <c r="J153" i="6"/>
  <c r="J152" i="6"/>
  <c r="J150" i="6"/>
  <c r="J149" i="6"/>
  <c r="J148" i="6"/>
  <c r="J147" i="6"/>
  <c r="J144" i="6"/>
  <c r="J143" i="6"/>
  <c r="J140" i="6"/>
  <c r="J139" i="6"/>
  <c r="J138" i="6"/>
  <c r="J137" i="6"/>
  <c r="J136" i="6"/>
  <c r="J135" i="6"/>
  <c r="J133" i="6"/>
  <c r="J131" i="6"/>
  <c r="J130" i="6"/>
  <c r="J129" i="6"/>
  <c r="J126" i="6"/>
  <c r="J124" i="6"/>
  <c r="J123" i="6"/>
  <c r="J121" i="6"/>
  <c r="J119" i="6"/>
  <c r="J118" i="6"/>
  <c r="J117" i="6"/>
  <c r="J115" i="6"/>
  <c r="J114" i="6"/>
  <c r="J113" i="6"/>
  <c r="J110" i="6"/>
  <c r="J109" i="6"/>
  <c r="J108" i="6"/>
  <c r="J107" i="6"/>
  <c r="J105" i="6"/>
  <c r="J103" i="6"/>
  <c r="J102" i="6"/>
  <c r="J101" i="6"/>
  <c r="J100" i="6"/>
  <c r="J99" i="6"/>
  <c r="J97" i="6"/>
  <c r="J96" i="6"/>
  <c r="J95" i="6"/>
  <c r="J94" i="6"/>
  <c r="J92" i="6"/>
  <c r="J91" i="6"/>
  <c r="J90" i="6"/>
  <c r="J88" i="6"/>
  <c r="J85" i="6"/>
  <c r="J83" i="6"/>
  <c r="J81" i="6"/>
  <c r="J80" i="6"/>
  <c r="J79" i="6"/>
  <c r="J78" i="6"/>
  <c r="J76" i="6"/>
  <c r="J75" i="6"/>
  <c r="J74" i="6"/>
  <c r="J72" i="6"/>
  <c r="J71" i="6"/>
  <c r="J70" i="6"/>
  <c r="J69" i="6"/>
  <c r="J67" i="6"/>
  <c r="J66" i="6"/>
  <c r="J64" i="6"/>
  <c r="J63" i="6"/>
  <c r="J62" i="6"/>
  <c r="J61" i="6"/>
  <c r="J60" i="6"/>
  <c r="J58" i="6"/>
  <c r="J57" i="6"/>
  <c r="J55" i="6"/>
  <c r="J54" i="6"/>
  <c r="J52" i="6"/>
  <c r="J51" i="6"/>
  <c r="J49" i="6"/>
  <c r="J48" i="6"/>
  <c r="J47" i="6"/>
  <c r="J46" i="6"/>
  <c r="J45" i="6"/>
  <c r="J44" i="6"/>
  <c r="J43" i="6"/>
  <c r="J42" i="6"/>
  <c r="J39" i="6"/>
  <c r="J38" i="6"/>
  <c r="J37" i="6"/>
  <c r="J36" i="6"/>
  <c r="J34" i="6"/>
  <c r="J33" i="6"/>
  <c r="J32" i="6"/>
  <c r="J30" i="6"/>
  <c r="J28" i="6"/>
  <c r="J26" i="6"/>
  <c r="J23" i="6"/>
  <c r="J22" i="6"/>
  <c r="J19" i="6"/>
  <c r="J17" i="6"/>
  <c r="J15" i="6"/>
  <c r="J14" i="6" s="1"/>
  <c r="J11" i="6"/>
  <c r="J13" i="6"/>
  <c r="J10" i="6"/>
  <c r="J8" i="6"/>
  <c r="I220" i="6"/>
  <c r="I218" i="6"/>
  <c r="I217" i="6"/>
  <c r="I215" i="6"/>
  <c r="I214" i="6" s="1"/>
  <c r="I210" i="6"/>
  <c r="I208" i="6"/>
  <c r="I206" i="6"/>
  <c r="I205" i="6" s="1"/>
  <c r="I196" i="6"/>
  <c r="I195" i="6"/>
  <c r="I191" i="6"/>
  <c r="I189" i="6"/>
  <c r="I187" i="6"/>
  <c r="I186" i="6" s="1"/>
  <c r="I178" i="6"/>
  <c r="I177" i="6" s="1"/>
  <c r="I173" i="6"/>
  <c r="I171" i="6"/>
  <c r="I169" i="6"/>
  <c r="I168" i="6" s="1"/>
  <c r="I160" i="6"/>
  <c r="I157" i="6"/>
  <c r="I154" i="6"/>
  <c r="I151" i="6"/>
  <c r="I146" i="6"/>
  <c r="I142" i="6"/>
  <c r="I141" i="6" s="1"/>
  <c r="I134" i="6"/>
  <c r="I132" i="6"/>
  <c r="I128" i="6"/>
  <c r="I125" i="6"/>
  <c r="I122" i="6"/>
  <c r="I120" i="6"/>
  <c r="I116" i="6"/>
  <c r="I112" i="6"/>
  <c r="I106" i="6"/>
  <c r="I104" i="6"/>
  <c r="I98" i="6"/>
  <c r="I93" i="6"/>
  <c r="I89" i="6"/>
  <c r="I87" i="6" s="1"/>
  <c r="I84" i="6"/>
  <c r="I82" i="6"/>
  <c r="I77" i="6"/>
  <c r="I73" i="6" s="1"/>
  <c r="I68" i="6"/>
  <c r="I65" i="6"/>
  <c r="I59" i="6"/>
  <c r="I56" i="6"/>
  <c r="I53" i="6"/>
  <c r="I50" i="6"/>
  <c r="I41" i="6"/>
  <c r="I35" i="6"/>
  <c r="I31" i="6"/>
  <c r="I29" i="6" s="1"/>
  <c r="I27" i="6"/>
  <c r="I25" i="6"/>
  <c r="I21" i="6"/>
  <c r="I20" i="6" s="1"/>
  <c r="I18" i="6"/>
  <c r="I16" i="6"/>
  <c r="I14" i="6"/>
  <c r="I12" i="6"/>
  <c r="I9" i="6"/>
  <c r="I7" i="6"/>
  <c r="J56" i="6" l="1"/>
  <c r="I127" i="6"/>
  <c r="I111" i="6"/>
  <c r="I86" i="6" s="1"/>
  <c r="I24" i="6"/>
  <c r="I204" i="6"/>
  <c r="I222" i="6" s="1"/>
  <c r="I200" i="6"/>
  <c r="I185" i="6"/>
  <c r="I184" i="6" s="1"/>
  <c r="I183" i="6" s="1"/>
  <c r="I167" i="6"/>
  <c r="I166" i="6" s="1"/>
  <c r="I165" i="6" s="1"/>
  <c r="I181" i="6" s="1"/>
  <c r="I145" i="6"/>
  <c r="I40" i="6"/>
  <c r="I6" i="6"/>
  <c r="G220" i="6"/>
  <c r="G218" i="6"/>
  <c r="G217" i="6" s="1"/>
  <c r="G215" i="6"/>
  <c r="G214" i="6"/>
  <c r="G210" i="6"/>
  <c r="G208" i="6"/>
  <c r="G206" i="6"/>
  <c r="G205" i="6" s="1"/>
  <c r="G196" i="6"/>
  <c r="G195" i="6" s="1"/>
  <c r="G191" i="6"/>
  <c r="G189" i="6"/>
  <c r="G187" i="6"/>
  <c r="G186" i="6" s="1"/>
  <c r="G178" i="6"/>
  <c r="G177" i="6" s="1"/>
  <c r="G173" i="6"/>
  <c r="G171" i="6"/>
  <c r="G169" i="6"/>
  <c r="G168" i="6" s="1"/>
  <c r="G160" i="6"/>
  <c r="G157" i="6"/>
  <c r="G154" i="6"/>
  <c r="G151" i="6"/>
  <c r="G146" i="6"/>
  <c r="G142" i="6"/>
  <c r="G141" i="6" s="1"/>
  <c r="G134" i="6"/>
  <c r="G132" i="6"/>
  <c r="G128" i="6"/>
  <c r="G125" i="6"/>
  <c r="G122" i="6"/>
  <c r="G120" i="6"/>
  <c r="G116" i="6"/>
  <c r="G112" i="6"/>
  <c r="G106" i="6"/>
  <c r="G104" i="6"/>
  <c r="G98" i="6"/>
  <c r="G93" i="6"/>
  <c r="G89" i="6"/>
  <c r="G87" i="6" s="1"/>
  <c r="G84" i="6"/>
  <c r="G82" i="6"/>
  <c r="G77" i="6"/>
  <c r="G73" i="6" s="1"/>
  <c r="G68" i="6"/>
  <c r="G65" i="6"/>
  <c r="G59" i="6"/>
  <c r="G56" i="6"/>
  <c r="G53" i="6"/>
  <c r="G50" i="6"/>
  <c r="G41" i="6"/>
  <c r="G35" i="6"/>
  <c r="G31" i="6"/>
  <c r="G29" i="6" s="1"/>
  <c r="G27" i="6"/>
  <c r="G25" i="6"/>
  <c r="G21" i="6"/>
  <c r="G20" i="6" s="1"/>
  <c r="G18" i="6"/>
  <c r="G16" i="6"/>
  <c r="G14" i="6"/>
  <c r="G12" i="6"/>
  <c r="G9" i="6"/>
  <c r="G7" i="6"/>
  <c r="G24" i="6" l="1"/>
  <c r="G111" i="6"/>
  <c r="I5" i="6"/>
  <c r="I4" i="6" s="1"/>
  <c r="I203" i="6"/>
  <c r="I202" i="6" s="1"/>
  <c r="G40" i="6"/>
  <c r="G6" i="6"/>
  <c r="G145" i="6"/>
  <c r="G167" i="6"/>
  <c r="G166" i="6" s="1"/>
  <c r="G165" i="6" s="1"/>
  <c r="G181" i="6" s="1"/>
  <c r="G204" i="6"/>
  <c r="G127" i="6"/>
  <c r="G86" i="6" s="1"/>
  <c r="G185" i="6"/>
  <c r="G184" i="6" s="1"/>
  <c r="G183" i="6" s="1"/>
  <c r="G200" i="6"/>
  <c r="G203" i="6"/>
  <c r="G202" i="6" s="1"/>
  <c r="G222" i="6"/>
  <c r="G5" i="6"/>
  <c r="I163" i="6" l="1"/>
  <c r="I224" i="6"/>
  <c r="I3" i="6"/>
  <c r="G4" i="6"/>
  <c r="G163" i="6"/>
  <c r="G224" i="6" l="1"/>
  <c r="G3" i="6"/>
  <c r="H220" i="6" l="1"/>
  <c r="H218" i="6"/>
  <c r="H217" i="6" s="1"/>
  <c r="H215" i="6"/>
  <c r="H214" i="6" s="1"/>
  <c r="H210" i="6"/>
  <c r="H208" i="6"/>
  <c r="H206" i="6"/>
  <c r="H205" i="6" s="1"/>
  <c r="H196" i="6"/>
  <c r="H195" i="6"/>
  <c r="H191" i="6"/>
  <c r="H189" i="6"/>
  <c r="H187" i="6"/>
  <c r="H186" i="6" s="1"/>
  <c r="H178" i="6"/>
  <c r="H177" i="6" s="1"/>
  <c r="H173" i="6"/>
  <c r="H171" i="6"/>
  <c r="H169" i="6"/>
  <c r="H168" i="6" s="1"/>
  <c r="H160" i="6"/>
  <c r="H157" i="6"/>
  <c r="H154" i="6"/>
  <c r="H151" i="6"/>
  <c r="H146" i="6"/>
  <c r="H142" i="6"/>
  <c r="H141" i="6" s="1"/>
  <c r="H134" i="6"/>
  <c r="H132" i="6"/>
  <c r="H128" i="6"/>
  <c r="H127" i="6" s="1"/>
  <c r="H125" i="6"/>
  <c r="H122" i="6"/>
  <c r="H120" i="6"/>
  <c r="H116" i="6"/>
  <c r="H112" i="6"/>
  <c r="H106" i="6"/>
  <c r="H104" i="6"/>
  <c r="H98" i="6"/>
  <c r="H93" i="6"/>
  <c r="H89" i="6"/>
  <c r="H87" i="6" s="1"/>
  <c r="H84" i="6"/>
  <c r="H82" i="6"/>
  <c r="H77" i="6"/>
  <c r="H68" i="6"/>
  <c r="H65" i="6"/>
  <c r="H59" i="6"/>
  <c r="H56" i="6"/>
  <c r="H53" i="6"/>
  <c r="H50" i="6"/>
  <c r="H41" i="6"/>
  <c r="H35" i="6"/>
  <c r="H31" i="6"/>
  <c r="H29" i="6" s="1"/>
  <c r="H27" i="6"/>
  <c r="H25" i="6"/>
  <c r="H21" i="6"/>
  <c r="H20" i="6" s="1"/>
  <c r="H18" i="6"/>
  <c r="H16" i="6"/>
  <c r="H14" i="6"/>
  <c r="H12" i="6"/>
  <c r="H9" i="6"/>
  <c r="H7" i="6"/>
  <c r="H167" i="6" l="1"/>
  <c r="H166" i="6" s="1"/>
  <c r="H165" i="6" s="1"/>
  <c r="H181" i="6" s="1"/>
  <c r="H204" i="6"/>
  <c r="H203" i="6" s="1"/>
  <c r="H202" i="6" s="1"/>
  <c r="H200" i="6"/>
  <c r="H185" i="6"/>
  <c r="H184" i="6" s="1"/>
  <c r="H183" i="6" s="1"/>
  <c r="H145" i="6"/>
  <c r="H111" i="6"/>
  <c r="H86" i="6" s="1"/>
  <c r="H73" i="6"/>
  <c r="H40" i="6"/>
  <c r="H24" i="6"/>
  <c r="H6" i="6"/>
  <c r="J142" i="6"/>
  <c r="H222" i="6" l="1"/>
  <c r="H5" i="6"/>
  <c r="H163" i="6" s="1"/>
  <c r="J116" i="6"/>
  <c r="F142" i="6"/>
  <c r="F141" i="6" s="1"/>
  <c r="E142" i="6"/>
  <c r="E141" i="6" s="1"/>
  <c r="D142" i="6"/>
  <c r="D141" i="6" s="1"/>
  <c r="H4" i="6" l="1"/>
  <c r="H224" i="6" s="1"/>
  <c r="J18" i="6"/>
  <c r="F18" i="6"/>
  <c r="E18" i="6"/>
  <c r="D18" i="6"/>
  <c r="H3" i="6" l="1"/>
  <c r="F208" i="6"/>
  <c r="E208" i="6"/>
  <c r="D208" i="6"/>
  <c r="F189" i="6"/>
  <c r="E189" i="6"/>
  <c r="D189" i="6"/>
  <c r="E12" i="6"/>
  <c r="F12" i="6"/>
  <c r="E14" i="6"/>
  <c r="F14" i="6"/>
  <c r="D14" i="6"/>
  <c r="E171" i="6"/>
  <c r="F171" i="6"/>
  <c r="E169" i="6"/>
  <c r="F169" i="6"/>
  <c r="D169" i="6"/>
  <c r="D171" i="6"/>
  <c r="F220" i="6"/>
  <c r="E220" i="6"/>
  <c r="D220" i="6"/>
  <c r="D168" i="6" l="1"/>
  <c r="J220" i="6"/>
  <c r="J208" i="6"/>
  <c r="J189" i="6"/>
  <c r="J171" i="6"/>
  <c r="J169" i="6"/>
  <c r="J141" i="6"/>
  <c r="J12" i="6"/>
  <c r="F218" i="6"/>
  <c r="F217" i="6" s="1"/>
  <c r="F215" i="6"/>
  <c r="F214" i="6" s="1"/>
  <c r="F210" i="6"/>
  <c r="F206" i="6"/>
  <c r="F205" i="6" s="1"/>
  <c r="F196" i="6"/>
  <c r="F195" i="6" s="1"/>
  <c r="F191" i="6"/>
  <c r="F187" i="6"/>
  <c r="F186" i="6" s="1"/>
  <c r="F178" i="6"/>
  <c r="F177" i="6" s="1"/>
  <c r="F173" i="6"/>
  <c r="F168" i="6"/>
  <c r="F160" i="6"/>
  <c r="F157" i="6"/>
  <c r="F154" i="6"/>
  <c r="F151" i="6"/>
  <c r="F146" i="6"/>
  <c r="F134" i="6"/>
  <c r="F132" i="6"/>
  <c r="F128" i="6"/>
  <c r="F125" i="6"/>
  <c r="F122" i="6"/>
  <c r="F120" i="6"/>
  <c r="F116" i="6"/>
  <c r="F112" i="6"/>
  <c r="F106" i="6"/>
  <c r="F104" i="6"/>
  <c r="F98" i="6"/>
  <c r="F93" i="6"/>
  <c r="F89" i="6"/>
  <c r="F87" i="6" s="1"/>
  <c r="F84" i="6"/>
  <c r="F82" i="6"/>
  <c r="F77" i="6"/>
  <c r="F68" i="6"/>
  <c r="F65" i="6"/>
  <c r="F59" i="6"/>
  <c r="F56" i="6"/>
  <c r="F53" i="6"/>
  <c r="F50" i="6"/>
  <c r="F41" i="6"/>
  <c r="F35" i="6"/>
  <c r="F31" i="6"/>
  <c r="F29" i="6" s="1"/>
  <c r="F27" i="6"/>
  <c r="F25" i="6"/>
  <c r="F21" i="6"/>
  <c r="F20" i="6" s="1"/>
  <c r="F16" i="6"/>
  <c r="F9" i="6"/>
  <c r="F7" i="6"/>
  <c r="F24" i="6" l="1"/>
  <c r="F111" i="6"/>
  <c r="F200" i="6"/>
  <c r="F145" i="6"/>
  <c r="F167" i="6"/>
  <c r="F166" i="6" s="1"/>
  <c r="F165" i="6" s="1"/>
  <c r="F181" i="6" s="1"/>
  <c r="F204" i="6"/>
  <c r="F222" i="6" s="1"/>
  <c r="F185" i="6"/>
  <c r="F184" i="6" s="1"/>
  <c r="F183" i="6" s="1"/>
  <c r="F127" i="6"/>
  <c r="F73" i="6"/>
  <c r="F40" i="6" s="1"/>
  <c r="F6" i="6"/>
  <c r="J196" i="6"/>
  <c r="J195" i="6" s="1"/>
  <c r="E196" i="6"/>
  <c r="E195" i="6" s="1"/>
  <c r="J215" i="6"/>
  <c r="J214" i="6" s="1"/>
  <c r="E215" i="6"/>
  <c r="E214" i="6" s="1"/>
  <c r="D218" i="6"/>
  <c r="D217" i="6" s="1"/>
  <c r="D215" i="6"/>
  <c r="D214" i="6" s="1"/>
  <c r="D210" i="6"/>
  <c r="D206" i="6"/>
  <c r="D205" i="6" s="1"/>
  <c r="D196" i="6"/>
  <c r="D195" i="6" s="1"/>
  <c r="D191" i="6"/>
  <c r="D187" i="6"/>
  <c r="D186" i="6" s="1"/>
  <c r="D178" i="6"/>
  <c r="D177" i="6" s="1"/>
  <c r="D173" i="6"/>
  <c r="D167" i="6" s="1"/>
  <c r="D160" i="6"/>
  <c r="D157" i="6"/>
  <c r="D154" i="6"/>
  <c r="D151" i="6"/>
  <c r="D146" i="6"/>
  <c r="D134" i="6"/>
  <c r="D132" i="6"/>
  <c r="D128" i="6"/>
  <c r="D125" i="6"/>
  <c r="D122" i="6"/>
  <c r="D120" i="6"/>
  <c r="D116" i="6"/>
  <c r="D112" i="6"/>
  <c r="D106" i="6"/>
  <c r="D104" i="6"/>
  <c r="D98" i="6"/>
  <c r="D93" i="6"/>
  <c r="D89" i="6"/>
  <c r="D87" i="6" s="1"/>
  <c r="D84" i="6"/>
  <c r="D82" i="6"/>
  <c r="D77" i="6"/>
  <c r="D68" i="6"/>
  <c r="D65" i="6"/>
  <c r="D59" i="6"/>
  <c r="D56" i="6"/>
  <c r="D53" i="6"/>
  <c r="D50" i="6"/>
  <c r="D41" i="6"/>
  <c r="D35" i="6"/>
  <c r="D31" i="6"/>
  <c r="D29" i="6" s="1"/>
  <c r="D27" i="6"/>
  <c r="D25" i="6"/>
  <c r="D21" i="6"/>
  <c r="D20" i="6" s="1"/>
  <c r="D16" i="6"/>
  <c r="D12" i="6"/>
  <c r="D9" i="6"/>
  <c r="D7" i="6"/>
  <c r="E7" i="6"/>
  <c r="J7" i="6"/>
  <c r="E9" i="6"/>
  <c r="E16" i="6"/>
  <c r="J16" i="6"/>
  <c r="E21" i="6"/>
  <c r="E20" i="6" s="1"/>
  <c r="E25" i="6"/>
  <c r="J25" i="6"/>
  <c r="E27" i="6"/>
  <c r="J27" i="6"/>
  <c r="E31" i="6"/>
  <c r="E29" i="6" s="1"/>
  <c r="E35" i="6"/>
  <c r="E41" i="6"/>
  <c r="E50" i="6"/>
  <c r="E53" i="6"/>
  <c r="E56" i="6"/>
  <c r="E59" i="6"/>
  <c r="E65" i="6"/>
  <c r="E68" i="6"/>
  <c r="E77" i="6"/>
  <c r="E82" i="6"/>
  <c r="J82" i="6"/>
  <c r="E84" i="6"/>
  <c r="J84" i="6"/>
  <c r="E89" i="6"/>
  <c r="E87" i="6" s="1"/>
  <c r="E93" i="6"/>
  <c r="E98" i="6"/>
  <c r="E104" i="6"/>
  <c r="J104" i="6"/>
  <c r="E106" i="6"/>
  <c r="E112" i="6"/>
  <c r="E116" i="6"/>
  <c r="E120" i="6"/>
  <c r="J120" i="6"/>
  <c r="E122" i="6"/>
  <c r="E125" i="6"/>
  <c r="J125" i="6"/>
  <c r="E128" i="6"/>
  <c r="E132" i="6"/>
  <c r="J132" i="6"/>
  <c r="E134" i="6"/>
  <c r="E146" i="6"/>
  <c r="E151" i="6"/>
  <c r="E154" i="6"/>
  <c r="E157" i="6"/>
  <c r="E160" i="6"/>
  <c r="J160" i="6"/>
  <c r="E168" i="6"/>
  <c r="E173" i="6"/>
  <c r="E178" i="6"/>
  <c r="E177" i="6" s="1"/>
  <c r="J178" i="6"/>
  <c r="J177" i="6" s="1"/>
  <c r="E187" i="6"/>
  <c r="E186" i="6" s="1"/>
  <c r="J187" i="6"/>
  <c r="E191" i="6"/>
  <c r="E206" i="6"/>
  <c r="E205" i="6" s="1"/>
  <c r="J206" i="6"/>
  <c r="J205" i="6" s="1"/>
  <c r="E210" i="6"/>
  <c r="E218" i="6"/>
  <c r="E217" i="6" s="1"/>
  <c r="F5" i="6" l="1"/>
  <c r="E127" i="6"/>
  <c r="D204" i="6"/>
  <c r="D222" i="6" s="1"/>
  <c r="F203" i="6"/>
  <c r="F202" i="6" s="1"/>
  <c r="D24" i="6"/>
  <c r="D166" i="6"/>
  <c r="D165" i="6" s="1"/>
  <c r="D181" i="6" s="1"/>
  <c r="D203" i="6"/>
  <c r="D202" i="6" s="1"/>
  <c r="F86" i="6"/>
  <c r="D127" i="6"/>
  <c r="J168" i="6"/>
  <c r="D111" i="6"/>
  <c r="D145" i="6"/>
  <c r="J173" i="6"/>
  <c r="J157" i="6"/>
  <c r="D6" i="6"/>
  <c r="J65" i="6"/>
  <c r="D73" i="6"/>
  <c r="D40" i="6" s="1"/>
  <c r="D200" i="6"/>
  <c r="D185" i="6"/>
  <c r="D184" i="6" s="1"/>
  <c r="D183" i="6" s="1"/>
  <c r="J122" i="6"/>
  <c r="J89" i="6"/>
  <c r="J87" i="6" s="1"/>
  <c r="J210" i="6"/>
  <c r="J204" i="6" s="1"/>
  <c r="E185" i="6"/>
  <c r="J151" i="6"/>
  <c r="J128" i="6"/>
  <c r="J127" i="6" s="1"/>
  <c r="J77" i="6"/>
  <c r="J73" i="6" s="1"/>
  <c r="J53" i="6"/>
  <c r="J41" i="6"/>
  <c r="J24" i="6"/>
  <c r="E24" i="6"/>
  <c r="J9" i="6"/>
  <c r="J6" i="6" s="1"/>
  <c r="J191" i="6"/>
  <c r="E6" i="6"/>
  <c r="J218" i="6"/>
  <c r="J217" i="6" s="1"/>
  <c r="E204" i="6"/>
  <c r="J154" i="6"/>
  <c r="J146" i="6"/>
  <c r="J134" i="6"/>
  <c r="J112" i="6"/>
  <c r="E73" i="6"/>
  <c r="E40" i="6" s="1"/>
  <c r="J68" i="6"/>
  <c r="J35" i="6"/>
  <c r="J31" i="6"/>
  <c r="J29" i="6" s="1"/>
  <c r="E167" i="6"/>
  <c r="E166" i="6" s="1"/>
  <c r="E145" i="6"/>
  <c r="E111" i="6"/>
  <c r="J106" i="6"/>
  <c r="J98" i="6"/>
  <c r="J59" i="6"/>
  <c r="J186" i="6"/>
  <c r="J93" i="6"/>
  <c r="J50" i="6"/>
  <c r="J21" i="6"/>
  <c r="J20" i="6" s="1"/>
  <c r="E200" i="6"/>
  <c r="E86" i="6" l="1"/>
  <c r="J40" i="6"/>
  <c r="F163" i="6"/>
  <c r="F4" i="6"/>
  <c r="F224" i="6" s="1"/>
  <c r="D86" i="6"/>
  <c r="D5" i="6"/>
  <c r="J111" i="6"/>
  <c r="J86" i="6" s="1"/>
  <c r="J222" i="6"/>
  <c r="J203" i="6"/>
  <c r="J202" i="6" s="1"/>
  <c r="J167" i="6"/>
  <c r="J166" i="6" s="1"/>
  <c r="J165" i="6" s="1"/>
  <c r="J181" i="6" s="1"/>
  <c r="E222" i="6"/>
  <c r="E203" i="6"/>
  <c r="E202" i="6" s="1"/>
  <c r="E184" i="6"/>
  <c r="E183" i="6" s="1"/>
  <c r="E165" i="6"/>
  <c r="E181" i="6" s="1"/>
  <c r="J145" i="6"/>
  <c r="J185" i="6"/>
  <c r="E5" i="6"/>
  <c r="E163" i="6" s="1"/>
  <c r="J200" i="6"/>
  <c r="J5" i="6"/>
  <c r="J163" i="6" l="1"/>
  <c r="D163" i="6"/>
  <c r="F3" i="6"/>
  <c r="D4" i="6"/>
  <c r="D3" i="6" s="1"/>
  <c r="J184" i="6"/>
  <c r="J183" i="6" s="1"/>
  <c r="E4" i="6"/>
  <c r="E3" i="6" s="1"/>
  <c r="J4" i="6"/>
  <c r="D224" i="6" l="1"/>
  <c r="E224" i="6"/>
  <c r="J224" i="6"/>
  <c r="J3" i="6"/>
</calcChain>
</file>

<file path=xl/sharedStrings.xml><?xml version="1.0" encoding="utf-8"?>
<sst xmlns="http://schemas.openxmlformats.org/spreadsheetml/2006/main" count="371" uniqueCount="308">
  <si>
    <t>CUENTA No.</t>
  </si>
  <si>
    <t>DESCRIPCIÓN DE CUENTAS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</si>
  <si>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</si>
  <si>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</si>
  <si>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</si>
  <si>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</si>
  <si>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</si>
  <si>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</si>
  <si>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</si>
  <si>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</si>
  <si>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</si>
  <si>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</si>
  <si>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</si>
  <si>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</si>
  <si>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</si>
  <si>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</si>
  <si>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</si>
  <si>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</si>
  <si>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</si>
  <si>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Vacaciones</t>
  </si>
  <si>
    <t>SOBRESUELDOS</t>
  </si>
  <si>
    <t>Compensación</t>
  </si>
  <si>
    <t>2.1.2.2.03</t>
  </si>
  <si>
    <t>2.1.2.2.05</t>
  </si>
  <si>
    <t>DIETAS Y GASTOS DE REPRESENTACIÓN</t>
  </si>
  <si>
    <t>Dietas</t>
  </si>
  <si>
    <t>2.1.3.1.01</t>
  </si>
  <si>
    <t>Gastos de Representación</t>
  </si>
  <si>
    <t>2.1.3.2.01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</si>
  <si>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</si>
  <si>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</si>
  <si>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</si>
  <si>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</si>
  <si>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</si>
  <si>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</si>
  <si>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</si>
  <si>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</si>
  <si>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</si>
  <si>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</si>
  <si>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2.1.5.2.01</t>
  </si>
  <si>
    <t>2.1.5.3.01</t>
  </si>
  <si>
    <t>CONTRATACIÓN DE SERVICIOS</t>
  </si>
  <si>
    <t>SERVICIOS BASICOS</t>
  </si>
  <si>
    <t>2.2.1.1.01</t>
  </si>
  <si>
    <t>Radiocomunicación</t>
  </si>
  <si>
    <t>2.2.1.2.01</t>
  </si>
  <si>
    <t>2.2.1.3.01</t>
  </si>
  <si>
    <t>2.2.1.4.01</t>
  </si>
  <si>
    <t>2.2.1.5.01</t>
  </si>
  <si>
    <t>2.2.1.6.01</t>
  </si>
  <si>
    <t>Electricidad</t>
  </si>
  <si>
    <t>2.2.1.7.01</t>
  </si>
  <si>
    <t>Agua</t>
  </si>
  <si>
    <t>2.2.1.8.01</t>
  </si>
  <si>
    <t>PUBLICIDAD IMPRESIÓN Y ENCUADERNACION</t>
  </si>
  <si>
    <t>2.2.2.1.01</t>
  </si>
  <si>
    <t>2.2.2.2.01</t>
  </si>
  <si>
    <t>VIATICOS</t>
  </si>
  <si>
    <t>2.2.3.1.01</t>
  </si>
  <si>
    <t>2.2.3.2.01</t>
  </si>
  <si>
    <t>TRANSPORTE Y ALMACENAJE</t>
  </si>
  <si>
    <t>2.2.4.1.01</t>
  </si>
  <si>
    <t>2.2.4.4.01</t>
  </si>
  <si>
    <t>Peaje</t>
  </si>
  <si>
    <t>ALQUILERES Y RENTAS</t>
  </si>
  <si>
    <t>2.2.5.1.01</t>
  </si>
  <si>
    <t>2.2.5.9.01</t>
  </si>
  <si>
    <t>SEGUROS</t>
  </si>
  <si>
    <t>2.2.6.2.01</t>
  </si>
  <si>
    <t>2.2.6.3.01</t>
  </si>
  <si>
    <t>SERVICIOS DE CONSERVACION, REPARACIONES MENORES E INSTALACIONES TEMPORALES</t>
  </si>
  <si>
    <t>2.2.7.1.01</t>
  </si>
  <si>
    <t>2.2.7.2.01</t>
  </si>
  <si>
    <t>2.2.7.2.06</t>
  </si>
  <si>
    <t>2.2.7.2.07</t>
  </si>
  <si>
    <t xml:space="preserve">OTROS SERVICIOS NO INCLUIDOS EN CONCEPTOS ANTERIORES </t>
  </si>
  <si>
    <t>2.2.8.2.01</t>
  </si>
  <si>
    <t>2.2.8.5.03</t>
  </si>
  <si>
    <t>2.2.8.6.01</t>
  </si>
  <si>
    <t>Servicios Técnicos y Profesionales</t>
  </si>
  <si>
    <t>2.2.8.7.02</t>
  </si>
  <si>
    <t>2.2.8.7.04</t>
  </si>
  <si>
    <t>2.2.8.7.05</t>
  </si>
  <si>
    <t>2.2.8.7.06</t>
  </si>
  <si>
    <t>Impuestos Derechos y Tasas</t>
  </si>
  <si>
    <t>2.2.8.8.01</t>
  </si>
  <si>
    <t>Impuestos</t>
  </si>
  <si>
    <t>2.2.9.2.03</t>
  </si>
  <si>
    <t>MATERIALES Y SUMINISTROS</t>
  </si>
  <si>
    <t>ALIMENTOS Y PRODUCTOS AGROFORESTALES</t>
  </si>
  <si>
    <t>2.3.1.1.01</t>
  </si>
  <si>
    <t>Productos Agroforestales y Pecuarios</t>
  </si>
  <si>
    <t>2.3.1.3.02</t>
  </si>
  <si>
    <t>2.3.1.3.03</t>
  </si>
  <si>
    <t>2.3.1.4.01</t>
  </si>
  <si>
    <t>TEXTILES Y VESTUARIOS</t>
  </si>
  <si>
    <t>2.3.2.1.01</t>
  </si>
  <si>
    <t>2.3.2.2.01</t>
  </si>
  <si>
    <t>2.3.2.3.01</t>
  </si>
  <si>
    <t>2.3.2.4.01</t>
  </si>
  <si>
    <t>Calzados</t>
  </si>
  <si>
    <t>2.3.3.1.01</t>
  </si>
  <si>
    <t>2.3.3.2.01</t>
  </si>
  <si>
    <t>2.3.3.3.01</t>
  </si>
  <si>
    <t>2.3.3.4.01</t>
  </si>
  <si>
    <t>2.3.3.5.01</t>
  </si>
  <si>
    <t>PRODUCTOS FARMACEUTICOS</t>
  </si>
  <si>
    <t>2.3.4.1.01</t>
  </si>
  <si>
    <t>2.3.5.1.01</t>
  </si>
  <si>
    <t>2.3.5.3.01</t>
  </si>
  <si>
    <t>2.3.5.4.01</t>
  </si>
  <si>
    <t>2.3.5.5.01</t>
  </si>
  <si>
    <t>Productos de Cemento, Cal, Asbestos, Yeso y Arcilla</t>
  </si>
  <si>
    <t>2.3.6.1.01</t>
  </si>
  <si>
    <t>2.3.6.1.04</t>
  </si>
  <si>
    <t>2.3.6.1.05</t>
  </si>
  <si>
    <t>Productos de Vidrio, Loza y Porcelana</t>
  </si>
  <si>
    <t>2.3.6.2.01</t>
  </si>
  <si>
    <t>2.3.6.2.02</t>
  </si>
  <si>
    <t>2.3.6.2.03</t>
  </si>
  <si>
    <t>Productos Metálicos y sus Derivados</t>
  </si>
  <si>
    <t>2.3.6.3.04</t>
  </si>
  <si>
    <t>Minerales</t>
  </si>
  <si>
    <t>2.3.6.4.04</t>
  </si>
  <si>
    <t>2.3.6.4.07</t>
  </si>
  <si>
    <t>Otros Productos Minerales No Metálicos</t>
  </si>
  <si>
    <t>2.3.6.9.01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</si>
  <si>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</si>
  <si>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</si>
  <si>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</si>
  <si>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</si>
  <si>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</si>
  <si>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</si>
  <si>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</si>
  <si>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</si>
  <si>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</si>
  <si>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</si>
  <si>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2.3.9.1.01</t>
  </si>
  <si>
    <t>2.3.9.2.01</t>
  </si>
  <si>
    <t>2.3.9.3.01</t>
  </si>
  <si>
    <t>2.3.9.4.01</t>
  </si>
  <si>
    <t>2.3.9.5.01</t>
  </si>
  <si>
    <t>2.3.9.6.01</t>
  </si>
  <si>
    <t>TRANSFERENCIAS CORRIENTES</t>
  </si>
  <si>
    <t>TRANSFERENCIAS CORRIENTES AL SECTOR PRIVADO</t>
  </si>
  <si>
    <t>2.4.1.4.01</t>
  </si>
  <si>
    <t>TRANSFERENCIAS CORRIENTES AL SECTOR EXTERNO</t>
  </si>
  <si>
    <t>2.4.7.2.01</t>
  </si>
  <si>
    <t>BIENES MUEBLES, INMUEBLES E INTANGIBLES</t>
  </si>
  <si>
    <t>MOBILIARIO Y EQUIPOS</t>
  </si>
  <si>
    <t>2.6.1.1.01</t>
  </si>
  <si>
    <t>2.6.1.3.01</t>
  </si>
  <si>
    <t>2.6.1.4.01</t>
  </si>
  <si>
    <t>Electrodomésticos</t>
  </si>
  <si>
    <t>2.6.1.9.01</t>
  </si>
  <si>
    <t>2.6.2.1.01</t>
  </si>
  <si>
    <t>2.6.2.3.01</t>
  </si>
  <si>
    <t>VEHÍCULOS, EQUIPOS DE TRANSPORTE, TRACCIÓN Y ELEVACIÓN</t>
  </si>
  <si>
    <t>2.6.4.1.01</t>
  </si>
  <si>
    <t>2.6.4.7.01</t>
  </si>
  <si>
    <t>MAQUINARIAS OTROS EQUIPOS Y HERRAMIENTAS</t>
  </si>
  <si>
    <t>2.6.5.4.01</t>
  </si>
  <si>
    <t>2.6.5.5.01</t>
  </si>
  <si>
    <t>BIENES INTANGIBLES</t>
  </si>
  <si>
    <t>2.6.8.3.01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</si>
  <si>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</si>
  <si>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</si>
  <si>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</si>
  <si>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</si>
  <si>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</si>
  <si>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</si>
  <si>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</si>
  <si>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</si>
  <si>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</si>
  <si>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</si>
  <si>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</si>
  <si>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</si>
  <si>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</si>
  <si>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</si>
  <si>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</si>
  <si>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</si>
  <si>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TOTAL ACTORES DEL SISTEMA ELECTORAL</t>
  </si>
  <si>
    <t>TOTAL GENERAL</t>
  </si>
  <si>
    <t>Licencias Informáticas</t>
  </si>
  <si>
    <t>Remuneraciones al Personal de Carácter Temporal</t>
  </si>
  <si>
    <t xml:space="preserve"> Plástico</t>
  </si>
  <si>
    <t>PRODUCTOS  MINERALES, METÁLICOS Y NO METÁLICOS</t>
  </si>
  <si>
    <t>CUERO, CAUCHO Y PLASTICO</t>
  </si>
  <si>
    <t>MOBILIARIO Y EQUIPO DE AUDIO, AUDIOVISUAL, RECREATIVO Y EDUCACIONAL.</t>
  </si>
  <si>
    <t>2.1.5.4.02</t>
  </si>
  <si>
    <t>PRESUPUESTO 
2023</t>
  </si>
  <si>
    <t>2.1.4.2.04</t>
  </si>
  <si>
    <t>2.2.5.3.02</t>
  </si>
  <si>
    <t>2.2.5.3.04</t>
  </si>
  <si>
    <t>ENERO</t>
  </si>
  <si>
    <t xml:space="preserve">TOTAL EJECUCION </t>
  </si>
  <si>
    <t>Analista l Presupuesto</t>
  </si>
  <si>
    <t>Alexi Martinez Olivo</t>
  </si>
  <si>
    <t>Revisado por:</t>
  </si>
  <si>
    <t>Sueldos fijos</t>
  </si>
  <si>
    <t>Prestación laboral por desvinculación</t>
  </si>
  <si>
    <t>Pago por horas extraordinarias</t>
  </si>
  <si>
    <t>Compensación servicios de seguridad</t>
  </si>
  <si>
    <t>Dietas en el país</t>
  </si>
  <si>
    <t>Gastos de representación en el país</t>
  </si>
  <si>
    <t>Otras gratificaciones (Bono navideño)</t>
  </si>
  <si>
    <t>Contribuciones al seguro de salud</t>
  </si>
  <si>
    <t>Contribuciones al seguro de pensiones</t>
  </si>
  <si>
    <t>Contribuciones al seguro de riesgo laboral</t>
  </si>
  <si>
    <t>Contribuciones al plan de retiro complementario órganos constitucionales.</t>
  </si>
  <si>
    <t>Servicios telefónico de larga distancia</t>
  </si>
  <si>
    <t>Teléfono local</t>
  </si>
  <si>
    <t>Telefax y correos</t>
  </si>
  <si>
    <t>Servicio de internet y televisión por cable</t>
  </si>
  <si>
    <t>Recolección de residuos sólidos</t>
  </si>
  <si>
    <t>Publicidad y propaganda</t>
  </si>
  <si>
    <t>Impresión y encuadernación</t>
  </si>
  <si>
    <t>Viáticos dentro del país</t>
  </si>
  <si>
    <t>Viáticos fuera del país</t>
  </si>
  <si>
    <t>Pasajes y gastos de transporte</t>
  </si>
  <si>
    <t>Alquileres y rentas de edificios y locales</t>
  </si>
  <si>
    <t>Alquiler de equipo de tecnología y almacenamiento de datos</t>
  </si>
  <si>
    <t>Alquiler de equipo de oficina y muebles.</t>
  </si>
  <si>
    <t>Alquiler de equipo de tracción y elevación.</t>
  </si>
  <si>
    <t>Seguros de bienes muebles</t>
  </si>
  <si>
    <t>Seguros de personas</t>
  </si>
  <si>
    <t>Reparaciones y mantenimientos menores en edificaciones.</t>
  </si>
  <si>
    <t>Mantenimiento y reparación de mobiliarios y equipos de oficina.</t>
  </si>
  <si>
    <t>Mantenimiento y reparación de equipos de transporte, Tracción y Elevación.</t>
  </si>
  <si>
    <t>Mantenimiento y reparación de maquinarias y equipos.</t>
  </si>
  <si>
    <t>Comisiones y gastos bancarios</t>
  </si>
  <si>
    <t>Limpieza e higiene</t>
  </si>
  <si>
    <t>Eventos generales</t>
  </si>
  <si>
    <t>Servicios jurídicos</t>
  </si>
  <si>
    <t>Servicios de capacitación</t>
  </si>
  <si>
    <t>Servicios de informática y sistemas computarizados</t>
  </si>
  <si>
    <t>Otros servicios técnicos profesionales</t>
  </si>
  <si>
    <t>OTRAS CONTRATACIONES DE SERVICIOS</t>
  </si>
  <si>
    <t>Servicios de catering</t>
  </si>
  <si>
    <t>Alimentos y bebidas para personas</t>
  </si>
  <si>
    <t xml:space="preserve">Productos agrícolas </t>
  </si>
  <si>
    <t>Productos forestales</t>
  </si>
  <si>
    <t>Madera, corcho y sus manufacturas</t>
  </si>
  <si>
    <t>Hilados, fibras, telas y útiles de costura</t>
  </si>
  <si>
    <t>Acabados textiles</t>
  </si>
  <si>
    <t>Prendas y accesorios de vestir</t>
  </si>
  <si>
    <t>PAPEL,CARTON E IMPRESOS</t>
  </si>
  <si>
    <t>Papel de escritorio</t>
  </si>
  <si>
    <t>Papel y cartón</t>
  </si>
  <si>
    <t>Productos de artes gráficas</t>
  </si>
  <si>
    <t>Libros, revistas y periódicos</t>
  </si>
  <si>
    <t>Textos de enseñanza</t>
  </si>
  <si>
    <t>Productos medicinales para uso humano</t>
  </si>
  <si>
    <t>Cueros y pieles</t>
  </si>
  <si>
    <t>Llantas y neumáticos</t>
  </si>
  <si>
    <t>Artículos de caucho</t>
  </si>
  <si>
    <t>Productos de cemento</t>
  </si>
  <si>
    <t>Productos de yeso</t>
  </si>
  <si>
    <t>Productos de arcilla y derivados</t>
  </si>
  <si>
    <t>Productos de vidrio</t>
  </si>
  <si>
    <t>Productos de loza</t>
  </si>
  <si>
    <t>Productos de porcelana</t>
  </si>
  <si>
    <t>Herramientas menores</t>
  </si>
  <si>
    <t>Piedra, archilla y arena</t>
  </si>
  <si>
    <t>Otros minerales</t>
  </si>
  <si>
    <t>Otros productos no metálicos</t>
  </si>
  <si>
    <t>Insecticidas, fumigantes y otros</t>
  </si>
  <si>
    <t>PRODUCTOS Y ÚTILES VARIOS</t>
  </si>
  <si>
    <t>Útiles y materiales de limpieza e higiene</t>
  </si>
  <si>
    <t>Útiles y materiales de escritorio, oficina e informática</t>
  </si>
  <si>
    <t>Útiles menores médico quirúrgicos o de laboratorio</t>
  </si>
  <si>
    <t>Útiles destinados a actividades deportivas, culturales y recreativas</t>
  </si>
  <si>
    <t>Útiles de cocina y comedor</t>
  </si>
  <si>
    <t>Productos eléctricos y afines</t>
  </si>
  <si>
    <t>Becas nacionales</t>
  </si>
  <si>
    <t xml:space="preserve">Muebles, equipos de oficina y estantería </t>
  </si>
  <si>
    <t>Equipos de tecnología de la información y comunicación</t>
  </si>
  <si>
    <t xml:space="preserve">Otros mobiliarios y equipos no identificados </t>
  </si>
  <si>
    <t>Equipos y aparatos audiovisuales</t>
  </si>
  <si>
    <t>Cámaras fotográficas y de video</t>
  </si>
  <si>
    <t>Automoviles y camiones</t>
  </si>
  <si>
    <t>Equipo de elevación</t>
  </si>
  <si>
    <t>Sistema de aire acondicionado,calefacción y refrigeración</t>
  </si>
  <si>
    <t>Equipo de comunicación, telecomunicaciones y señalamientos</t>
  </si>
  <si>
    <t>Programas de informática y base de datos</t>
  </si>
  <si>
    <t>Sueldo anual No. 13</t>
  </si>
  <si>
    <t>Sueldo anual  No.13</t>
  </si>
  <si>
    <t>OTROS SERVICIOS NO INCLUIDOS EN CONCEPTOS ANTERIORES</t>
  </si>
  <si>
    <t>Transferencias corrientes programadas a asociaciones sin fines de lucro</t>
  </si>
  <si>
    <t>2.1.1.4.01</t>
  </si>
  <si>
    <t>FEBRERO</t>
  </si>
  <si>
    <t>2.4.1.6.01</t>
  </si>
  <si>
    <t>2.1.1.6.01</t>
  </si>
  <si>
    <t>Tribunal Superior Electoral "Cooptse". La cual fue presupuestada el año 2022 y transferida en el 2023 (Apertura de la cuenta).</t>
  </si>
  <si>
    <t xml:space="preserve">    Aprobado por:</t>
  </si>
  <si>
    <t xml:space="preserve"> Director Financiero</t>
  </si>
  <si>
    <t>TRANSFERENCIAS CORRIENTES A ASOCIACIONES SIN FINES DE LUCRO</t>
  </si>
  <si>
    <r>
      <t xml:space="preserve">Transferencias corrientes programadas a asociaciones sin fines de lucro </t>
    </r>
    <r>
      <rPr>
        <sz val="10"/>
        <color rgb="FFFF0000"/>
        <rFont val="Arial"/>
        <family val="2"/>
      </rPr>
      <t>(*)</t>
    </r>
    <r>
      <rPr>
        <sz val="10"/>
        <color theme="1"/>
        <rFont val="Arial"/>
        <family val="2"/>
      </rPr>
      <t xml:space="preserve"> </t>
    </r>
  </si>
  <si>
    <t>MARZO</t>
  </si>
  <si>
    <t>ABRIL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</si>
  <si>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1-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(*)</t>
    </r>
    <r>
      <rPr>
        <sz val="10"/>
        <color theme="1"/>
        <rFont val="Arial"/>
        <family val="2"/>
      </rPr>
      <t xml:space="preserve"> La cuenta presupuestaria (2.4.1.6.01), en el mes de febrero presenta un cargo de R$5,000,000.00. Correspondiente a la donacion de aporte inicial a la cooperativa de empleados del</t>
    </r>
  </si>
  <si>
    <r>
      <t xml:space="preserve">Servicios de capacitación </t>
    </r>
    <r>
      <rPr>
        <sz val="10"/>
        <color rgb="FFFF0000"/>
        <rFont val="Arial"/>
        <family val="2"/>
      </rPr>
      <t>(*)</t>
    </r>
  </si>
  <si>
    <r>
      <t>Nota: 2-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(*)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(Reclasificación en la cuenta 2.2.8.7.04, disminución en la solicitud, posterior a Ejecución)</t>
    </r>
  </si>
  <si>
    <t>MAYO</t>
  </si>
  <si>
    <t xml:space="preserve">   Agustina Garcia</t>
  </si>
  <si>
    <t xml:space="preserve">     Realizado por:</t>
  </si>
  <si>
    <t xml:space="preserve">      Encargada Dpto.Presupuesto </t>
  </si>
  <si>
    <t xml:space="preserve">Deysis  Matos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</si>
</sst>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  <xf numFmtId="0" fontId="3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39" fontId="2" fillId="3" borderId="4" xfId="1" applyNumberFormat="1" applyFont="1" applyFill="1" applyBorder="1" applyAlignment="1"/>
    <xf numFmtId="49" fontId="2" fillId="4" borderId="4" xfId="2" applyNumberFormat="1" applyFont="1" applyFill="1" applyBorder="1" applyAlignment="1">
      <alignment horizontal="center"/>
    </xf>
    <xf numFmtId="39" fontId="2" fillId="4" borderId="4" xfId="1" applyNumberFormat="1" applyFont="1" applyFill="1" applyBorder="1" applyAlignment="1"/>
    <xf numFmtId="0" fontId="2" fillId="5" borderId="4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2" fillId="5" borderId="4" xfId="1" applyNumberFormat="1" applyFont="1" applyFill="1" applyBorder="1" applyAlignment="1"/>
    <xf numFmtId="0" fontId="2" fillId="2" borderId="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2" fillId="2" borderId="4" xfId="1" applyNumberFormat="1" applyFont="1" applyFill="1" applyBorder="1" applyAlignment="1"/>
    <xf numFmtId="0" fontId="2" fillId="0" borderId="4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4" xfId="1" applyNumberFormat="1" applyFont="1" applyFill="1" applyBorder="1" applyAlignment="1"/>
    <xf numFmtId="0" fontId="3" fillId="0" borderId="4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3" fillId="0" borderId="4" xfId="1" applyNumberFormat="1" applyFont="1" applyFill="1" applyBorder="1" applyAlignment="1">
      <alignment wrapText="1"/>
    </xf>
    <xf numFmtId="39" fontId="3" fillId="0" borderId="0" xfId="2" applyNumberFormat="1" applyFont="1" applyFill="1" applyBorder="1" applyAlignment="1">
      <alignment horizontal="left" vertical="center"/>
    </xf>
    <xf numFmtId="39" fontId="3" fillId="0" borderId="4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vertical="center" wrapText="1"/>
    </xf>
    <xf numFmtId="39" fontId="2" fillId="2" borderId="4" xfId="1" applyNumberFormat="1" applyFont="1" applyFill="1" applyBorder="1" applyAlignment="1">
      <alignment wrapText="1"/>
    </xf>
    <xf numFmtId="0" fontId="2" fillId="5" borderId="4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3" fillId="0" borderId="0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5" borderId="0" xfId="0" applyNumberFormat="1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39" fontId="2" fillId="6" borderId="4" xfId="1" applyNumberFormat="1" applyFont="1" applyFill="1" applyBorder="1" applyAlignment="1"/>
    <xf numFmtId="0" fontId="2" fillId="6" borderId="4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left" vertical="center" wrapText="1"/>
    </xf>
    <xf numFmtId="49" fontId="2" fillId="2" borderId="4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0" fontId="2" fillId="6" borderId="0" xfId="2" applyFont="1" applyFill="1" applyBorder="1" applyAlignment="1">
      <alignment horizontal="left" vertical="center" wrapText="1"/>
    </xf>
    <xf numFmtId="49" fontId="2" fillId="7" borderId="4" xfId="2" applyNumberFormat="1" applyFont="1" applyFill="1" applyBorder="1" applyAlignment="1">
      <alignment horizontal="center"/>
    </xf>
    <xf numFmtId="39" fontId="2" fillId="7" borderId="4" xfId="1" applyNumberFormat="1" applyFont="1" applyFill="1" applyBorder="1" applyAlignment="1"/>
    <xf numFmtId="49" fontId="2" fillId="6" borderId="4" xfId="2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0" xfId="0" applyFont="1" applyFill="1" applyBorder="1" applyAlignment="1">
      <alignment vertical="center"/>
    </xf>
    <xf numFmtId="39" fontId="3" fillId="3" borderId="4" xfId="1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39" fontId="2" fillId="3" borderId="7" xfId="0" applyNumberFormat="1" applyFont="1" applyFill="1" applyBorder="1" applyAlignment="1">
      <alignment horizontal="center" vertical="center"/>
    </xf>
    <xf numFmtId="39" fontId="2" fillId="3" borderId="6" xfId="1" applyNumberFormat="1" applyFont="1" applyFill="1" applyBorder="1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9" fontId="3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/>
    <xf numFmtId="0" fontId="4" fillId="0" borderId="0" xfId="0" applyFont="1" applyFill="1"/>
    <xf numFmtId="39" fontId="2" fillId="2" borderId="0" xfId="0" applyNumberFormat="1" applyFont="1" applyFill="1" applyBorder="1" applyAlignment="1">
      <alignment wrapText="1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wrapText="1"/>
    </xf>
    <xf numFmtId="39" fontId="3" fillId="0" borderId="4" xfId="1" applyNumberFormat="1" applyFont="1" applyFill="1" applyBorder="1" applyAlignment="1">
      <alignment horizontal="right"/>
    </xf>
    <xf numFmtId="39" fontId="3" fillId="0" borderId="0" xfId="0" applyNumberFormat="1" applyFont="1" applyBorder="1" applyAlignment="1">
      <alignment wrapText="1"/>
    </xf>
    <xf numFmtId="39" fontId="3" fillId="0" borderId="0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39" fontId="3" fillId="0" borderId="5" xfId="1" applyNumberFormat="1" applyFont="1" applyFill="1" applyBorder="1" applyAlignment="1"/>
    <xf numFmtId="0" fontId="5" fillId="0" borderId="0" xfId="0" applyFont="1"/>
    <xf numFmtId="0" fontId="5" fillId="0" borderId="0" xfId="0" applyFont="1" applyFill="1"/>
    <xf numFmtId="0" fontId="5" fillId="0" borderId="0" xfId="0" applyFont="1" applyAlignment="1"/>
    <xf numFmtId="0" fontId="4" fillId="0" borderId="0" xfId="0" applyFont="1" applyAlignment="1"/>
    <xf numFmtId="0" fontId="2" fillId="3" borderId="4" xfId="2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left" vertical="center"/>
    </xf>
    <xf numFmtId="39" fontId="2" fillId="3" borderId="4" xfId="1" applyNumberFormat="1" applyFont="1" applyFill="1" applyBorder="1" applyAlignment="1">
      <alignment vertical="center"/>
    </xf>
    <xf numFmtId="49" fontId="2" fillId="4" borderId="4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2" fillId="4" borderId="4" xfId="1" applyNumberFormat="1" applyFont="1" applyFill="1" applyBorder="1" applyAlignment="1">
      <alignment vertical="center"/>
    </xf>
    <xf numFmtId="39" fontId="3" fillId="0" borderId="0" xfId="2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left"/>
    </xf>
    <xf numFmtId="39" fontId="3" fillId="0" borderId="0" xfId="0" applyNumberFormat="1" applyFont="1" applyBorder="1" applyAlignment="1">
      <alignment horizontal="left" wrapText="1"/>
    </xf>
    <xf numFmtId="39" fontId="3" fillId="0" borderId="0" xfId="0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horizontal="left"/>
    </xf>
    <xf numFmtId="39" fontId="3" fillId="0" borderId="5" xfId="1" applyNumberFormat="1" applyFont="1" applyBorder="1" applyAlignment="1"/>
    <xf numFmtId="39" fontId="2" fillId="2" borderId="0" xfId="0" applyNumberFormat="1" applyFont="1" applyFill="1" applyBorder="1" applyAlignment="1"/>
    <xf numFmtId="39" fontId="5" fillId="0" borderId="4" xfId="1" applyNumberFormat="1" applyFont="1" applyBorder="1" applyAlignment="1"/>
    <xf numFmtId="39" fontId="2" fillId="0" borderId="4" xfId="1" applyNumberFormat="1" applyFont="1" applyBorder="1" applyAlignment="1"/>
    <xf numFmtId="39" fontId="2" fillId="5" borderId="0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39" fontId="2" fillId="2" borderId="4" xfId="1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horizontal="left" vertical="center"/>
    </xf>
    <xf numFmtId="39" fontId="2" fillId="6" borderId="4" xfId="1" applyNumberFormat="1" applyFont="1" applyFill="1" applyBorder="1" applyAlignment="1">
      <alignment vertical="center"/>
    </xf>
    <xf numFmtId="49" fontId="2" fillId="2" borderId="4" xfId="2" applyNumberFormat="1" applyFont="1" applyFill="1" applyBorder="1" applyAlignment="1">
      <alignment horizontal="center" vertical="center"/>
    </xf>
    <xf numFmtId="0" fontId="2" fillId="6" borderId="0" xfId="2" applyFont="1" applyFill="1" applyBorder="1" applyAlignment="1">
      <alignment horizontal="left" wrapText="1"/>
    </xf>
    <xf numFmtId="0" fontId="2" fillId="4" borderId="0" xfId="2" applyFont="1" applyFill="1" applyBorder="1" applyAlignment="1">
      <alignment wrapText="1"/>
    </xf>
    <xf numFmtId="0" fontId="2" fillId="7" borderId="0" xfId="2" applyFont="1" applyFill="1" applyBorder="1" applyAlignment="1">
      <alignment horizontal="left" wrapText="1"/>
    </xf>
    <xf numFmtId="39" fontId="2" fillId="5" borderId="0" xfId="0" applyNumberFormat="1" applyFont="1" applyFill="1" applyBorder="1" applyAlignment="1"/>
    <xf numFmtId="39" fontId="3" fillId="2" borderId="4" xfId="1" applyNumberFormat="1" applyFont="1" applyFill="1" applyBorder="1" applyAlignment="1"/>
    <xf numFmtId="43" fontId="4" fillId="0" borderId="0" xfId="1" applyFont="1"/>
    <xf numFmtId="43" fontId="5" fillId="0" borderId="0" xfId="1" applyFont="1"/>
    <xf numFmtId="39" fontId="3" fillId="0" borderId="4" xfId="1" applyNumberFormat="1" applyFont="1" applyFill="1" applyBorder="1" applyAlignment="1">
      <alignment horizontal="right" wrapText="1"/>
    </xf>
    <xf numFmtId="39" fontId="2" fillId="0" borderId="4" xfId="1" applyNumberFormat="1" applyFont="1" applyFill="1" applyBorder="1" applyAlignment="1">
      <alignment horizontal="right"/>
    </xf>
    <xf numFmtId="39" fontId="2" fillId="2" borderId="4" xfId="1" applyNumberFormat="1" applyFont="1" applyFill="1" applyBorder="1" applyAlignment="1">
      <alignment horizontal="right"/>
    </xf>
    <xf numFmtId="39" fontId="4" fillId="0" borderId="0" xfId="0" applyNumberFormat="1" applyFont="1"/>
    <xf numFmtId="39" fontId="3" fillId="0" borderId="8" xfId="1" applyNumberFormat="1" applyFont="1" applyFill="1" applyBorder="1" applyAlignment="1"/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Millares" xfId="1" builtinId="3"/>
    <cellStyle name="Millares 4" xfId="4"/>
    <cellStyle name="Normal" xfId="0" builtinId="0"/>
    <cellStyle name="Normal 3" xfId="3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48"/>
  <sheetViews>
    <sheetView showGridLines="0" tabSelected="1" topLeftCell="A202" zoomScaleNormal="100" workbookViewId="0">
      <selection activeCell="C230" sqref="C230"/>
    </sheetView>
  </sheetViews>
  <sheetFormatPr baseColWidth="10" defaultRowHeight="12.75" x14ac:dyDescent="0.2"/>
  <cols>
    <col min="1" max="1" width="2.28515625" style="67" customWidth="1"/>
    <col min="2" max="2" width="11.28515625" style="67" customWidth="1"/>
    <col min="3" max="3" width="57.42578125" style="67" customWidth="1"/>
    <col min="4" max="4" width="16.42578125" style="67" customWidth="1"/>
    <col min="5" max="10" width="17.28515625" style="67" customWidth="1"/>
    <col min="11" max="11" width="18.5703125" style="67" customWidth="1"/>
    <col min="12" max="16384" width="11.42578125" style="67"/>
  </cols>
  <sheetData>
    <row r="1" spans="2:10" x14ac:dyDescent="0.2">
      <c r="B1" s="2"/>
      <c r="C1" s="1"/>
      <c r="D1" s="1"/>
      <c r="E1" s="1"/>
      <c r="F1" s="1"/>
      <c r="G1" s="1"/>
      <c r="H1" s="1"/>
      <c r="I1" s="1"/>
      <c r="J1" s="1"/>
    </row>
    <row r="2" spans="2:10" ht="30" customHeight="1" x14ac:dyDescent="0.2">
      <c r="B2" s="3" t="s">
        <v>0</v>
      </c>
      <c r="C2" s="2" t="s">
        <v>1</v>
      </c>
      <c r="D2" s="3" t="s">
        <v>190</v>
      </c>
      <c r="E2" s="3" t="s">
        <v>194</v>
      </c>
      <c r="F2" s="3" t="s">
        <v>290</v>
      </c>
      <c r="G2" s="3" t="s">
        <v>298</v>
      </c>
      <c r="H2" s="3" t="s">
        <v>299</v>
      </c>
      <c r="I2" s="3" t="s">
        <v>303</v>
      </c>
      <c r="J2" s="3" t="s">
        <v>195</v>
      </c>
    </row>
    <row r="3" spans="2:10" ht="15.75" customHeight="1" x14ac:dyDescent="0.2">
      <c r="B3" s="90">
        <v>11</v>
      </c>
      <c r="C3" s="91" t="s">
        <v>2</v>
      </c>
      <c r="D3" s="92">
        <f t="shared" ref="D3:J3" si="0">+D4+D165+D183+D202</f>
        <v>951881669</v>
      </c>
      <c r="E3" s="4">
        <f t="shared" si="0"/>
        <v>61032936.44058948</v>
      </c>
      <c r="F3" s="4">
        <f t="shared" si="0"/>
        <v>68719929.829105496</v>
      </c>
      <c r="G3" s="4">
        <f t="shared" si="0"/>
        <v>82209084.400221452</v>
      </c>
      <c r="H3" s="4">
        <f t="shared" si="0"/>
        <v>59181139.10788358</v>
      </c>
      <c r="I3" s="4">
        <f t="shared" ref="I3" si="1">+I4+I165+I183+I202</f>
        <v>76178492.966340378</v>
      </c>
      <c r="J3" s="4">
        <f t="shared" si="0"/>
        <v>347321582.74414039</v>
      </c>
    </row>
    <row r="4" spans="2:10" x14ac:dyDescent="0.2">
      <c r="B4" s="93" t="s">
        <v>3</v>
      </c>
      <c r="C4" s="94" t="s">
        <v>4</v>
      </c>
      <c r="D4" s="95">
        <f t="shared" ref="D4:J4" si="2">+D5+D40+D86+D141+D145</f>
        <v>799481669</v>
      </c>
      <c r="E4" s="6">
        <f t="shared" si="2"/>
        <v>50752277.43233633</v>
      </c>
      <c r="F4" s="6">
        <f t="shared" si="2"/>
        <v>58403074.791176595</v>
      </c>
      <c r="G4" s="6">
        <f t="shared" si="2"/>
        <v>72125692.696982145</v>
      </c>
      <c r="H4" s="6">
        <f t="shared" si="2"/>
        <v>48839444.295418531</v>
      </c>
      <c r="I4" s="6">
        <f t="shared" ref="I4" si="3">+I5+I40+I86+I141+I145</f>
        <v>65291255.973993473</v>
      </c>
      <c r="J4" s="6">
        <f t="shared" si="2"/>
        <v>295411745.18990707</v>
      </c>
    </row>
    <row r="5" spans="2:10" x14ac:dyDescent="0.2">
      <c r="B5" s="7">
        <v>21</v>
      </c>
      <c r="C5" s="8" t="s">
        <v>5</v>
      </c>
      <c r="D5" s="9">
        <f t="shared" ref="D5" si="4">+D6+D20+D24+D29+D35</f>
        <v>547900000</v>
      </c>
      <c r="E5" s="9">
        <f t="shared" ref="E5:J5" si="5">+E6+E20+E24+E29+E35</f>
        <v>36781640.729096323</v>
      </c>
      <c r="F5" s="9">
        <f t="shared" si="5"/>
        <v>39775843.651316591</v>
      </c>
      <c r="G5" s="9">
        <f>+G6+G20+G24+G29+G35</f>
        <v>39460750.928813942</v>
      </c>
      <c r="H5" s="9">
        <f t="shared" si="5"/>
        <v>39009796.752258532</v>
      </c>
      <c r="I5" s="9">
        <f t="shared" ref="I5" si="6">+I6+I20+I24+I29+I35</f>
        <v>37782000.47193747</v>
      </c>
      <c r="J5" s="9">
        <f t="shared" si="5"/>
        <v>192810032.53342289</v>
      </c>
    </row>
    <row r="6" spans="2:10" x14ac:dyDescent="0.2">
      <c r="B6" s="10">
        <v>211</v>
      </c>
      <c r="C6" s="11" t="s">
        <v>6</v>
      </c>
      <c r="D6" s="12">
        <f t="shared" ref="D6" si="7">+D7+D9+D12+D14+D16+D18</f>
        <v>396300000</v>
      </c>
      <c r="E6" s="12">
        <f t="shared" ref="E6:J6" si="8">+E7+E9+E12+E14+E16+E18</f>
        <v>27381375.645051226</v>
      </c>
      <c r="F6" s="12">
        <f t="shared" si="8"/>
        <v>30618739.287446942</v>
      </c>
      <c r="G6" s="12">
        <f>+G7+G9+G12+G14+G16+G18</f>
        <v>30143104.959999993</v>
      </c>
      <c r="H6" s="12">
        <f t="shared" si="8"/>
        <v>29790669.296896137</v>
      </c>
      <c r="I6" s="12">
        <f t="shared" ref="I6" si="9">+I7+I9+I12+I14+I16+I18</f>
        <v>28035989.456796519</v>
      </c>
      <c r="J6" s="12">
        <f t="shared" si="8"/>
        <v>145969878.64619082</v>
      </c>
    </row>
    <row r="7" spans="2:10" x14ac:dyDescent="0.2">
      <c r="B7" s="13">
        <v>2111</v>
      </c>
      <c r="C7" s="14" t="s">
        <v>7</v>
      </c>
      <c r="D7" s="15">
        <f t="shared" ref="D7:J7" si="10">+D8</f>
        <v>301000000</v>
      </c>
      <c r="E7" s="15">
        <f t="shared" si="10"/>
        <v>23628546.578000005</v>
      </c>
      <c r="F7" s="15">
        <f t="shared" si="10"/>
        <v>23454021.859089766</v>
      </c>
      <c r="G7" s="15">
        <f t="shared" si="10"/>
        <v>23504691.329999998</v>
      </c>
      <c r="H7" s="15">
        <f t="shared" si="10"/>
        <v>22995032.041000001</v>
      </c>
      <c r="I7" s="15">
        <f t="shared" si="10"/>
        <v>23915903.690499999</v>
      </c>
      <c r="J7" s="15">
        <f t="shared" si="10"/>
        <v>117498195.49858975</v>
      </c>
    </row>
    <row r="8" spans="2:10" ht="17.25" customHeight="1" x14ac:dyDescent="0.2">
      <c r="B8" s="16" t="s">
        <v>8</v>
      </c>
      <c r="C8" s="17" t="s">
        <v>199</v>
      </c>
      <c r="D8" s="18">
        <v>301000000</v>
      </c>
      <c r="E8" s="119">
        <v>23628546.578000005</v>
      </c>
      <c r="F8" s="119">
        <v>23454021.859089766</v>
      </c>
      <c r="G8" s="119">
        <v>23504691.329999998</v>
      </c>
      <c r="H8" s="119">
        <v>22995032.041000001</v>
      </c>
      <c r="I8" s="119">
        <v>23915903.690499999</v>
      </c>
      <c r="J8" s="119">
        <f>+E8+F8+G8+H8+I8</f>
        <v>117498195.49858975</v>
      </c>
    </row>
    <row r="9" spans="2:10" x14ac:dyDescent="0.2">
      <c r="B9" s="13">
        <v>2112</v>
      </c>
      <c r="C9" s="79" t="s">
        <v>184</v>
      </c>
      <c r="D9" s="15">
        <f t="shared" ref="D9" si="11">SUM(D10:D11)</f>
        <v>5200000</v>
      </c>
      <c r="E9" s="120">
        <f t="shared" ref="E9:J9" si="12">SUM(E10:E11)</f>
        <v>644662.72</v>
      </c>
      <c r="F9" s="120">
        <f t="shared" si="12"/>
        <v>355416.96</v>
      </c>
      <c r="G9" s="120">
        <f>SUM(G10:G11)</f>
        <v>608121.99</v>
      </c>
      <c r="H9" s="120">
        <f t="shared" si="12"/>
        <v>593116.95589613705</v>
      </c>
      <c r="I9" s="120">
        <f t="shared" ref="I9" si="13">SUM(I10:I11)</f>
        <v>590845.35629652312</v>
      </c>
      <c r="J9" s="120">
        <f t="shared" si="12"/>
        <v>2792163.9821926598</v>
      </c>
    </row>
    <row r="10" spans="2:10" ht="17.25" customHeight="1" x14ac:dyDescent="0.2">
      <c r="B10" s="16" t="s">
        <v>10</v>
      </c>
      <c r="C10" s="19" t="s">
        <v>11</v>
      </c>
      <c r="D10" s="20">
        <v>4200000</v>
      </c>
      <c r="E10" s="80">
        <v>354062.72</v>
      </c>
      <c r="F10" s="80">
        <v>305416.96000000002</v>
      </c>
      <c r="G10" s="80">
        <v>305416.96000000002</v>
      </c>
      <c r="H10" s="80">
        <v>305416.96000000002</v>
      </c>
      <c r="I10" s="80">
        <v>305416.96000000002</v>
      </c>
      <c r="J10" s="80">
        <f>+E10+F10+G10+H10+I10</f>
        <v>1575730.5599999998</v>
      </c>
    </row>
    <row r="11" spans="2:10" ht="16.5" customHeight="1" x14ac:dyDescent="0.2">
      <c r="B11" s="16" t="s">
        <v>12</v>
      </c>
      <c r="C11" s="19" t="s">
        <v>13</v>
      </c>
      <c r="D11" s="20">
        <v>1000000</v>
      </c>
      <c r="E11" s="80">
        <v>290600</v>
      </c>
      <c r="F11" s="80">
        <v>50000</v>
      </c>
      <c r="G11" s="80">
        <v>302705.03000000003</v>
      </c>
      <c r="H11" s="80">
        <v>287699.99589613709</v>
      </c>
      <c r="I11" s="80">
        <v>285428.3962965231</v>
      </c>
      <c r="J11" s="80">
        <f>+E11+F11+G11+H11+I11</f>
        <v>1216433.4221926602</v>
      </c>
    </row>
    <row r="12" spans="2:10" ht="15.75" customHeight="1" x14ac:dyDescent="0.2">
      <c r="B12" s="13">
        <v>2113</v>
      </c>
      <c r="C12" s="79" t="s">
        <v>14</v>
      </c>
      <c r="D12" s="15">
        <f t="shared" ref="D12:I12" si="14">+D13</f>
        <v>100000</v>
      </c>
      <c r="E12" s="120">
        <f t="shared" si="14"/>
        <v>0</v>
      </c>
      <c r="F12" s="120">
        <f t="shared" si="14"/>
        <v>0</v>
      </c>
      <c r="G12" s="120">
        <f t="shared" si="14"/>
        <v>0</v>
      </c>
      <c r="H12" s="120">
        <f t="shared" si="14"/>
        <v>0</v>
      </c>
      <c r="I12" s="120">
        <f t="shared" si="14"/>
        <v>0</v>
      </c>
      <c r="J12" s="120">
        <f>+J13</f>
        <v>0</v>
      </c>
    </row>
    <row r="13" spans="2:10" ht="16.5" customHeight="1" x14ac:dyDescent="0.2">
      <c r="B13" s="16" t="s">
        <v>15</v>
      </c>
      <c r="C13" s="96" t="s">
        <v>14</v>
      </c>
      <c r="D13" s="18">
        <v>100000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f>+E13+F13+G13+H13+I13</f>
        <v>0</v>
      </c>
    </row>
    <row r="14" spans="2:10" ht="17.25" customHeight="1" x14ac:dyDescent="0.2">
      <c r="B14" s="13">
        <v>2114</v>
      </c>
      <c r="C14" s="21" t="s">
        <v>16</v>
      </c>
      <c r="D14" s="15">
        <f>+D15</f>
        <v>40000000</v>
      </c>
      <c r="E14" s="120">
        <f t="shared" ref="E14:I14" si="15">+E15</f>
        <v>0</v>
      </c>
      <c r="F14" s="120">
        <f t="shared" si="15"/>
        <v>0</v>
      </c>
      <c r="G14" s="120">
        <f t="shared" si="15"/>
        <v>0</v>
      </c>
      <c r="H14" s="120">
        <f t="shared" si="15"/>
        <v>127423.02</v>
      </c>
      <c r="I14" s="120">
        <f t="shared" si="15"/>
        <v>41629.99</v>
      </c>
      <c r="J14" s="120">
        <f>+J15</f>
        <v>169053.01</v>
      </c>
    </row>
    <row r="15" spans="2:10" ht="17.25" customHeight="1" x14ac:dyDescent="0.2">
      <c r="B15" s="16" t="s">
        <v>289</v>
      </c>
      <c r="C15" s="19" t="s">
        <v>285</v>
      </c>
      <c r="D15" s="20">
        <v>40000000</v>
      </c>
      <c r="E15" s="80">
        <v>0</v>
      </c>
      <c r="F15" s="80">
        <v>0</v>
      </c>
      <c r="G15" s="80">
        <v>0</v>
      </c>
      <c r="H15" s="80">
        <v>127423.02</v>
      </c>
      <c r="I15" s="80">
        <v>41629.99</v>
      </c>
      <c r="J15" s="80">
        <f>+E15+F15+G15+H15+I15</f>
        <v>169053.01</v>
      </c>
    </row>
    <row r="16" spans="2:10" ht="16.5" customHeight="1" x14ac:dyDescent="0.2">
      <c r="B16" s="13">
        <v>2115</v>
      </c>
      <c r="C16" s="14" t="s">
        <v>17</v>
      </c>
      <c r="D16" s="15">
        <f t="shared" ref="D16:J16" si="16">+D17</f>
        <v>20000000</v>
      </c>
      <c r="E16" s="120">
        <f t="shared" si="16"/>
        <v>2482981.0970512228</v>
      </c>
      <c r="F16" s="120">
        <f t="shared" si="16"/>
        <v>3299452.6183571755</v>
      </c>
      <c r="G16" s="120">
        <f t="shared" si="16"/>
        <v>4271323.24</v>
      </c>
      <c r="H16" s="120">
        <f t="shared" si="16"/>
        <v>3755977.3600000003</v>
      </c>
      <c r="I16" s="120">
        <f t="shared" si="16"/>
        <v>1475117.47</v>
      </c>
      <c r="J16" s="120">
        <f t="shared" si="16"/>
        <v>15284851.785408398</v>
      </c>
    </row>
    <row r="17" spans="2:10" ht="18" customHeight="1" x14ac:dyDescent="0.2">
      <c r="B17" s="16" t="s">
        <v>18</v>
      </c>
      <c r="C17" s="19" t="s">
        <v>200</v>
      </c>
      <c r="D17" s="20">
        <v>20000000</v>
      </c>
      <c r="E17" s="80">
        <v>2482981.0970512228</v>
      </c>
      <c r="F17" s="80">
        <v>3299452.6183571755</v>
      </c>
      <c r="G17" s="80">
        <v>4271323.24</v>
      </c>
      <c r="H17" s="80">
        <v>3755977.3600000003</v>
      </c>
      <c r="I17" s="80">
        <v>1475117.47</v>
      </c>
      <c r="J17" s="80">
        <f>+E17+F17+G17+H17+I17</f>
        <v>15284851.785408398</v>
      </c>
    </row>
    <row r="18" spans="2:10" x14ac:dyDescent="0.2">
      <c r="B18" s="13">
        <v>2116</v>
      </c>
      <c r="C18" s="21" t="s">
        <v>19</v>
      </c>
      <c r="D18" s="15">
        <f t="shared" ref="D18:J18" si="17">+D19</f>
        <v>30000000</v>
      </c>
      <c r="E18" s="120">
        <f t="shared" si="17"/>
        <v>625185.25</v>
      </c>
      <c r="F18" s="120">
        <f t="shared" si="17"/>
        <v>3509847.85</v>
      </c>
      <c r="G18" s="120">
        <f t="shared" si="17"/>
        <v>1758968.4</v>
      </c>
      <c r="H18" s="120">
        <f t="shared" si="17"/>
        <v>2319119.92</v>
      </c>
      <c r="I18" s="120">
        <f t="shared" si="17"/>
        <v>2012492.95</v>
      </c>
      <c r="J18" s="120">
        <f t="shared" si="17"/>
        <v>10225614.369999999</v>
      </c>
    </row>
    <row r="19" spans="2:10" x14ac:dyDescent="0.2">
      <c r="B19" s="16" t="s">
        <v>292</v>
      </c>
      <c r="C19" s="19" t="s">
        <v>19</v>
      </c>
      <c r="D19" s="20">
        <v>30000000</v>
      </c>
      <c r="E19" s="80">
        <v>625185.25</v>
      </c>
      <c r="F19" s="80">
        <v>3509847.85</v>
      </c>
      <c r="G19" s="80">
        <v>1758968.4</v>
      </c>
      <c r="H19" s="80">
        <v>2319119.92</v>
      </c>
      <c r="I19" s="80">
        <v>2012492.95</v>
      </c>
      <c r="J19" s="80">
        <f>+E19+F19+G19+H19+I19</f>
        <v>10225614.369999999</v>
      </c>
    </row>
    <row r="20" spans="2:10" x14ac:dyDescent="0.2">
      <c r="B20" s="10">
        <v>212</v>
      </c>
      <c r="C20" s="22" t="s">
        <v>20</v>
      </c>
      <c r="D20" s="12">
        <f t="shared" ref="D20:J20" si="18">+D21</f>
        <v>44700000</v>
      </c>
      <c r="E20" s="121">
        <f t="shared" si="18"/>
        <v>3668622.1699999939</v>
      </c>
      <c r="F20" s="121">
        <f t="shared" si="18"/>
        <v>3692080.9899999998</v>
      </c>
      <c r="G20" s="121">
        <f t="shared" si="18"/>
        <v>3643522.7</v>
      </c>
      <c r="H20" s="121">
        <f t="shared" si="18"/>
        <v>3649360.31</v>
      </c>
      <c r="I20" s="121">
        <f t="shared" si="18"/>
        <v>3643522.7</v>
      </c>
      <c r="J20" s="121">
        <f t="shared" si="18"/>
        <v>18297108.869999994</v>
      </c>
    </row>
    <row r="21" spans="2:10" x14ac:dyDescent="0.2">
      <c r="B21" s="13">
        <v>2122</v>
      </c>
      <c r="C21" s="21" t="s">
        <v>21</v>
      </c>
      <c r="D21" s="15">
        <f t="shared" ref="D21" si="19">SUM(D22:D23)</f>
        <v>44700000</v>
      </c>
      <c r="E21" s="120">
        <f t="shared" ref="E21:J21" si="20">SUM(E22:E23)</f>
        <v>3668622.1699999939</v>
      </c>
      <c r="F21" s="120">
        <f t="shared" ref="F21:G21" si="21">SUM(F22:F23)</f>
        <v>3692080.9899999998</v>
      </c>
      <c r="G21" s="120">
        <f t="shared" si="21"/>
        <v>3643522.7</v>
      </c>
      <c r="H21" s="120">
        <f t="shared" ref="H21" si="22">SUM(H22:H23)</f>
        <v>3649360.31</v>
      </c>
      <c r="I21" s="120">
        <f t="shared" ref="I21" si="23">SUM(I22:I23)</f>
        <v>3643522.7</v>
      </c>
      <c r="J21" s="120">
        <f t="shared" si="20"/>
        <v>18297108.869999994</v>
      </c>
    </row>
    <row r="22" spans="2:10" ht="19.5" customHeight="1" x14ac:dyDescent="0.2">
      <c r="B22" s="16" t="s">
        <v>22</v>
      </c>
      <c r="C22" s="17" t="s">
        <v>201</v>
      </c>
      <c r="D22" s="20">
        <v>2000000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f>+E22+F22+G22+H22+I22</f>
        <v>0</v>
      </c>
    </row>
    <row r="23" spans="2:10" ht="18" customHeight="1" x14ac:dyDescent="0.2">
      <c r="B23" s="23" t="s">
        <v>23</v>
      </c>
      <c r="C23" s="24" t="s">
        <v>202</v>
      </c>
      <c r="D23" s="20">
        <v>42700000</v>
      </c>
      <c r="E23" s="80">
        <v>3668622.1699999939</v>
      </c>
      <c r="F23" s="80">
        <v>3692080.9899999998</v>
      </c>
      <c r="G23" s="80">
        <v>3643522.7</v>
      </c>
      <c r="H23" s="80">
        <v>3649360.31</v>
      </c>
      <c r="I23" s="80">
        <v>3643522.7</v>
      </c>
      <c r="J23" s="80">
        <f>+E23+F23+G23+H23+I23</f>
        <v>18297108.869999994</v>
      </c>
    </row>
    <row r="24" spans="2:10" x14ac:dyDescent="0.2">
      <c r="B24" s="25">
        <v>213</v>
      </c>
      <c r="C24" s="26" t="s">
        <v>24</v>
      </c>
      <c r="D24" s="12">
        <f t="shared" ref="D24" si="24">+D25+D27</f>
        <v>6800000</v>
      </c>
      <c r="E24" s="121">
        <f>+E25+E27</f>
        <v>877808.75</v>
      </c>
      <c r="F24" s="121">
        <f>+F25+F27</f>
        <v>622558.75</v>
      </c>
      <c r="G24" s="121">
        <f>+G25+G27</f>
        <v>830359.12</v>
      </c>
      <c r="H24" s="121">
        <f>+H25+H27</f>
        <v>717558.75</v>
      </c>
      <c r="I24" s="121">
        <f>+I25+I27</f>
        <v>704289.95</v>
      </c>
      <c r="J24" s="121">
        <f t="shared" ref="J24" si="25">+J25+J27</f>
        <v>3752575.3200000003</v>
      </c>
    </row>
    <row r="25" spans="2:10" x14ac:dyDescent="0.2">
      <c r="B25" s="27">
        <v>2131</v>
      </c>
      <c r="C25" s="28" t="s">
        <v>25</v>
      </c>
      <c r="D25" s="15">
        <f t="shared" ref="D25:J25" si="26">+D26</f>
        <v>3000000</v>
      </c>
      <c r="E25" s="120">
        <f t="shared" si="26"/>
        <v>562250</v>
      </c>
      <c r="F25" s="120">
        <f t="shared" si="26"/>
        <v>307000</v>
      </c>
      <c r="G25" s="120">
        <f t="shared" si="26"/>
        <v>514800.37</v>
      </c>
      <c r="H25" s="120">
        <f t="shared" si="26"/>
        <v>402000</v>
      </c>
      <c r="I25" s="120">
        <f t="shared" si="26"/>
        <v>388731.2</v>
      </c>
      <c r="J25" s="120">
        <f t="shared" si="26"/>
        <v>2174781.5700000003</v>
      </c>
    </row>
    <row r="26" spans="2:10" x14ac:dyDescent="0.2">
      <c r="B26" s="23" t="s">
        <v>26</v>
      </c>
      <c r="C26" s="24" t="s">
        <v>203</v>
      </c>
      <c r="D26" s="20">
        <v>3000000</v>
      </c>
      <c r="E26" s="80">
        <v>562250</v>
      </c>
      <c r="F26" s="80">
        <v>307000</v>
      </c>
      <c r="G26" s="80">
        <v>514800.37</v>
      </c>
      <c r="H26" s="80">
        <v>402000</v>
      </c>
      <c r="I26" s="80">
        <v>388731.2</v>
      </c>
      <c r="J26" s="80">
        <f>+E26+F26+G26+H26+I26</f>
        <v>2174781.5700000003</v>
      </c>
    </row>
    <row r="27" spans="2:10" x14ac:dyDescent="0.2">
      <c r="B27" s="27">
        <v>2132</v>
      </c>
      <c r="C27" s="28" t="s">
        <v>27</v>
      </c>
      <c r="D27" s="15">
        <f t="shared" ref="D27:J27" si="27">+D28</f>
        <v>3800000</v>
      </c>
      <c r="E27" s="15">
        <f t="shared" si="27"/>
        <v>315558.75</v>
      </c>
      <c r="F27" s="15">
        <f t="shared" si="27"/>
        <v>315558.75</v>
      </c>
      <c r="G27" s="15">
        <f t="shared" si="27"/>
        <v>315558.75</v>
      </c>
      <c r="H27" s="15">
        <f t="shared" si="27"/>
        <v>315558.75</v>
      </c>
      <c r="I27" s="15">
        <f t="shared" si="27"/>
        <v>315558.75</v>
      </c>
      <c r="J27" s="15">
        <f t="shared" si="27"/>
        <v>1577793.75</v>
      </c>
    </row>
    <row r="28" spans="2:10" x14ac:dyDescent="0.2">
      <c r="B28" s="23" t="s">
        <v>28</v>
      </c>
      <c r="C28" s="24" t="s">
        <v>204</v>
      </c>
      <c r="D28" s="20">
        <v>3800000</v>
      </c>
      <c r="E28" s="20">
        <v>315558.75</v>
      </c>
      <c r="F28" s="20">
        <v>315558.75</v>
      </c>
      <c r="G28" s="20">
        <v>315558.75</v>
      </c>
      <c r="H28" s="20">
        <v>315558.75</v>
      </c>
      <c r="I28" s="20">
        <v>315558.75</v>
      </c>
      <c r="J28" s="20">
        <f>+E28+F28+G28+H28+I28</f>
        <v>1577793.75</v>
      </c>
    </row>
    <row r="29" spans="2:10" x14ac:dyDescent="0.2">
      <c r="B29" s="25">
        <v>214</v>
      </c>
      <c r="C29" s="26" t="s">
        <v>29</v>
      </c>
      <c r="D29" s="12">
        <f>+D30+D31</f>
        <v>44000000</v>
      </c>
      <c r="E29" s="12">
        <f t="shared" ref="E29:J29" si="28">+E30+E31</f>
        <v>0</v>
      </c>
      <c r="F29" s="12">
        <f t="shared" ref="F29:G29" si="29">+F30+F31</f>
        <v>0</v>
      </c>
      <c r="G29" s="12">
        <f t="shared" si="29"/>
        <v>15000</v>
      </c>
      <c r="H29" s="12">
        <f t="shared" ref="H29" si="30">+H30+H31</f>
        <v>0</v>
      </c>
      <c r="I29" s="12">
        <f t="shared" ref="I29" si="31">+I30+I31</f>
        <v>456000</v>
      </c>
      <c r="J29" s="12">
        <f t="shared" si="28"/>
        <v>471000</v>
      </c>
    </row>
    <row r="30" spans="2:10" ht="11.25" customHeight="1" x14ac:dyDescent="0.2">
      <c r="B30" s="23" t="s">
        <v>30</v>
      </c>
      <c r="C30" s="77" t="s">
        <v>31</v>
      </c>
      <c r="D30" s="20">
        <v>1000000</v>
      </c>
      <c r="E30" s="20">
        <v>0</v>
      </c>
      <c r="F30" s="20">
        <v>0</v>
      </c>
      <c r="G30" s="20">
        <v>15000</v>
      </c>
      <c r="H30" s="20">
        <v>0</v>
      </c>
      <c r="I30" s="20">
        <v>456000</v>
      </c>
      <c r="J30" s="20">
        <f>+E30+F30+G30+H30+I30</f>
        <v>471000</v>
      </c>
    </row>
    <row r="31" spans="2:10" x14ac:dyDescent="0.2">
      <c r="B31" s="27">
        <v>2142</v>
      </c>
      <c r="C31" s="78" t="s">
        <v>32</v>
      </c>
      <c r="D31" s="15">
        <f>SUM(D32:D34)</f>
        <v>43000000</v>
      </c>
      <c r="E31" s="15">
        <f t="shared" ref="E31:J31" si="32">SUM(E32:E34)</f>
        <v>0</v>
      </c>
      <c r="F31" s="15">
        <f t="shared" ref="F31:G31" si="33">SUM(F32:F34)</f>
        <v>0</v>
      </c>
      <c r="G31" s="15">
        <f t="shared" si="33"/>
        <v>0</v>
      </c>
      <c r="H31" s="15">
        <f t="shared" ref="H31" si="34">SUM(H32:H34)</f>
        <v>0</v>
      </c>
      <c r="I31" s="15">
        <f t="shared" ref="I31" si="35">SUM(I32:I34)</f>
        <v>0</v>
      </c>
      <c r="J31" s="15">
        <f t="shared" si="32"/>
        <v>0</v>
      </c>
    </row>
    <row r="32" spans="2:10" x14ac:dyDescent="0.2">
      <c r="B32" s="23" t="s">
        <v>33</v>
      </c>
      <c r="C32" s="77" t="s">
        <v>34</v>
      </c>
      <c r="D32" s="20">
        <v>2000000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f>+E32+F32+G32+H32+I32</f>
        <v>0</v>
      </c>
    </row>
    <row r="33" spans="2:12" ht="14.25" customHeight="1" x14ac:dyDescent="0.2">
      <c r="B33" s="23" t="s">
        <v>35</v>
      </c>
      <c r="C33" s="77" t="s">
        <v>36</v>
      </c>
      <c r="D33" s="20">
        <v>1000000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f>+E33+F33+G33+H33+I33</f>
        <v>0</v>
      </c>
    </row>
    <row r="34" spans="2:12" ht="16.5" customHeight="1" x14ac:dyDescent="0.2">
      <c r="B34" s="23" t="s">
        <v>191</v>
      </c>
      <c r="C34" s="77" t="s">
        <v>205</v>
      </c>
      <c r="D34" s="20">
        <v>40000000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f>+E34+F34+G34+H34+I34</f>
        <v>0</v>
      </c>
    </row>
    <row r="35" spans="2:12" x14ac:dyDescent="0.2">
      <c r="B35" s="25">
        <v>215</v>
      </c>
      <c r="C35" s="29" t="s">
        <v>37</v>
      </c>
      <c r="D35" s="12">
        <f t="shared" ref="D35" si="36">D38+D37+D36+D39</f>
        <v>56100000</v>
      </c>
      <c r="E35" s="12">
        <f t="shared" ref="E35:J35" si="37">E38+E37+E36+E39</f>
        <v>4853834.1640451001</v>
      </c>
      <c r="F35" s="12">
        <f t="shared" ref="F35:G35" si="38">F38+F37+F36+F39</f>
        <v>4842464.6238696501</v>
      </c>
      <c r="G35" s="12">
        <f t="shared" si="38"/>
        <v>4828764.1488139508</v>
      </c>
      <c r="H35" s="12">
        <f t="shared" ref="H35" si="39">H38+H37+H36+H39</f>
        <v>4852208.3953624004</v>
      </c>
      <c r="I35" s="12">
        <f t="shared" ref="I35" si="40">I38+I37+I36+I39</f>
        <v>4942198.3651409503</v>
      </c>
      <c r="J35" s="12">
        <f t="shared" si="37"/>
        <v>24319469.697232053</v>
      </c>
    </row>
    <row r="36" spans="2:12" x14ac:dyDescent="0.2">
      <c r="B36" s="23" t="s">
        <v>38</v>
      </c>
      <c r="C36" s="24" t="s">
        <v>206</v>
      </c>
      <c r="D36" s="20">
        <v>19000000</v>
      </c>
      <c r="E36" s="20">
        <v>1494247.4899601003</v>
      </c>
      <c r="F36" s="20">
        <v>1497768.5810451501</v>
      </c>
      <c r="G36" s="20">
        <v>1491647.4176524503</v>
      </c>
      <c r="H36" s="20">
        <v>1507835.7002909002</v>
      </c>
      <c r="I36" s="20">
        <v>1550111.3008114502</v>
      </c>
      <c r="J36" s="20">
        <f t="shared" ref="J36:J39" si="41">+E36+F36+G36+H36+I36</f>
        <v>7541610.4897600515</v>
      </c>
    </row>
    <row r="37" spans="2:12" x14ac:dyDescent="0.2">
      <c r="B37" s="23" t="s">
        <v>39</v>
      </c>
      <c r="C37" s="24" t="s">
        <v>207</v>
      </c>
      <c r="D37" s="20">
        <v>18100000</v>
      </c>
      <c r="E37" s="20">
        <v>1555348.7482580002</v>
      </c>
      <c r="F37" s="20">
        <v>1539988.9387275001</v>
      </c>
      <c r="G37" s="20">
        <v>1533237.7537045004</v>
      </c>
      <c r="H37" s="20">
        <v>1525565.3702710003</v>
      </c>
      <c r="I37" s="20">
        <v>1567202.1054255001</v>
      </c>
      <c r="J37" s="20">
        <f t="shared" si="41"/>
        <v>7721342.9163865009</v>
      </c>
    </row>
    <row r="38" spans="2:12" ht="14.25" customHeight="1" x14ac:dyDescent="0.2">
      <c r="B38" s="23" t="s">
        <v>40</v>
      </c>
      <c r="C38" s="24" t="s">
        <v>208</v>
      </c>
      <c r="D38" s="20">
        <v>2000000</v>
      </c>
      <c r="E38" s="20">
        <v>159037.92582699994</v>
      </c>
      <c r="F38" s="20">
        <v>159507.10409699989</v>
      </c>
      <c r="G38" s="20">
        <v>158678.97745699988</v>
      </c>
      <c r="H38" s="20">
        <v>173607.32480049995</v>
      </c>
      <c r="I38" s="20">
        <v>179684.95890399997</v>
      </c>
      <c r="J38" s="20">
        <f t="shared" si="41"/>
        <v>830516.29108549957</v>
      </c>
    </row>
    <row r="39" spans="2:12" ht="24" customHeight="1" x14ac:dyDescent="0.2">
      <c r="B39" s="97" t="s">
        <v>189</v>
      </c>
      <c r="C39" s="33" t="s">
        <v>209</v>
      </c>
      <c r="D39" s="20">
        <v>17000000</v>
      </c>
      <c r="E39" s="20">
        <v>1645200</v>
      </c>
      <c r="F39" s="20">
        <v>1645200</v>
      </c>
      <c r="G39" s="20">
        <v>1645200</v>
      </c>
      <c r="H39" s="20">
        <v>1645200</v>
      </c>
      <c r="I39" s="20">
        <v>1645200</v>
      </c>
      <c r="J39" s="20">
        <f t="shared" si="41"/>
        <v>8226000</v>
      </c>
      <c r="K39" s="117"/>
      <c r="L39" s="117"/>
    </row>
    <row r="40" spans="2:12" x14ac:dyDescent="0.2">
      <c r="B40" s="31">
        <v>22</v>
      </c>
      <c r="C40" s="32" t="s">
        <v>41</v>
      </c>
      <c r="D40" s="9">
        <f t="shared" ref="D40" si="42">D41+D50+D53+D56+D59+D65+D68+D73+D84</f>
        <v>137720000</v>
      </c>
      <c r="E40" s="9">
        <f t="shared" ref="E40:J40" si="43">+E41+E50+E53+E56+E59+E65+E68+E73+E84</f>
        <v>10667192.824420001</v>
      </c>
      <c r="F40" s="9">
        <f t="shared" si="43"/>
        <v>7411118.3640000001</v>
      </c>
      <c r="G40" s="9">
        <f>+G41+G50+G53+G56+G59+G65+G68+G73+G84</f>
        <v>13943834.959819999</v>
      </c>
      <c r="H40" s="9">
        <f t="shared" si="43"/>
        <v>7258668.4597200006</v>
      </c>
      <c r="I40" s="9">
        <f t="shared" ref="I40" si="44">+I41+I50+I53+I56+I59+I65+I68+I73+I84</f>
        <v>7116577.4070199998</v>
      </c>
      <c r="J40" s="9">
        <f t="shared" si="43"/>
        <v>46397392.014980003</v>
      </c>
    </row>
    <row r="41" spans="2:12" x14ac:dyDescent="0.2">
      <c r="B41" s="25">
        <v>221</v>
      </c>
      <c r="C41" s="26" t="s">
        <v>42</v>
      </c>
      <c r="D41" s="12">
        <f t="shared" ref="D41" si="45">D42+D43+D44+D45+D46+D47+D48+D49</f>
        <v>13720000</v>
      </c>
      <c r="E41" s="12">
        <f t="shared" ref="E41:J41" si="46">E42+E43+E44+E45+E46+E47+E48+E49</f>
        <v>1237312.7140000002</v>
      </c>
      <c r="F41" s="12">
        <f t="shared" ref="F41:G41" si="47">F42+F43+F44+F45+F46+F47+F48+F49</f>
        <v>883134.12999999989</v>
      </c>
      <c r="G41" s="12">
        <f t="shared" si="47"/>
        <v>582227.22200000007</v>
      </c>
      <c r="H41" s="12">
        <f t="shared" ref="H41" si="48">H42+H43+H44+H45+H46+H47+H48+H49</f>
        <v>1605023.182</v>
      </c>
      <c r="I41" s="12">
        <f t="shared" ref="I41" si="49">I42+I43+I44+I45+I46+I47+I48+I49</f>
        <v>1125787.2231999999</v>
      </c>
      <c r="J41" s="12">
        <f t="shared" si="46"/>
        <v>5433484.4712000005</v>
      </c>
    </row>
    <row r="42" spans="2:12" x14ac:dyDescent="0.2">
      <c r="B42" s="23" t="s">
        <v>43</v>
      </c>
      <c r="C42" s="24" t="s">
        <v>44</v>
      </c>
      <c r="D42" s="20">
        <v>300000</v>
      </c>
      <c r="E42" s="20">
        <v>0</v>
      </c>
      <c r="F42" s="20">
        <v>37170</v>
      </c>
      <c r="G42" s="20">
        <v>0</v>
      </c>
      <c r="H42" s="20">
        <v>0</v>
      </c>
      <c r="I42" s="20">
        <v>24780</v>
      </c>
      <c r="J42" s="20">
        <f t="shared" ref="J42:J85" si="50">+E42+F42+G42+H42+I42</f>
        <v>61950</v>
      </c>
    </row>
    <row r="43" spans="2:12" x14ac:dyDescent="0.2">
      <c r="B43" s="23" t="s">
        <v>45</v>
      </c>
      <c r="C43" s="71" t="s">
        <v>210</v>
      </c>
      <c r="D43" s="20">
        <v>300000</v>
      </c>
      <c r="E43" s="20">
        <v>47.53</v>
      </c>
      <c r="F43" s="20">
        <v>104.46</v>
      </c>
      <c r="G43" s="20">
        <v>0</v>
      </c>
      <c r="H43" s="20">
        <v>0</v>
      </c>
      <c r="I43" s="20">
        <v>0</v>
      </c>
      <c r="J43" s="20">
        <f t="shared" si="50"/>
        <v>151.99</v>
      </c>
    </row>
    <row r="44" spans="2:12" x14ac:dyDescent="0.2">
      <c r="B44" s="23" t="s">
        <v>46</v>
      </c>
      <c r="C44" s="82" t="s">
        <v>211</v>
      </c>
      <c r="D44" s="20">
        <v>3500000</v>
      </c>
      <c r="E44" s="20">
        <v>203001.24000000002</v>
      </c>
      <c r="F44" s="20">
        <v>227068.06999999998</v>
      </c>
      <c r="G44" s="20">
        <v>0</v>
      </c>
      <c r="H44" s="20">
        <v>480257.18</v>
      </c>
      <c r="I44" s="20">
        <v>230268.5912</v>
      </c>
      <c r="J44" s="20">
        <f t="shared" si="50"/>
        <v>1140595.0811999999</v>
      </c>
    </row>
    <row r="45" spans="2:12" x14ac:dyDescent="0.2">
      <c r="B45" s="23" t="s">
        <v>47</v>
      </c>
      <c r="C45" s="82" t="s">
        <v>212</v>
      </c>
      <c r="D45" s="20">
        <v>20000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f t="shared" si="50"/>
        <v>0</v>
      </c>
    </row>
    <row r="46" spans="2:12" x14ac:dyDescent="0.2">
      <c r="B46" s="23" t="s">
        <v>48</v>
      </c>
      <c r="C46" s="71" t="s">
        <v>213</v>
      </c>
      <c r="D46" s="20">
        <v>4500000</v>
      </c>
      <c r="E46" s="20">
        <v>571192.29399999999</v>
      </c>
      <c r="F46" s="20">
        <v>216788.69</v>
      </c>
      <c r="G46" s="20">
        <v>175140.73200000002</v>
      </c>
      <c r="H46" s="20">
        <v>677872.24200000009</v>
      </c>
      <c r="I46" s="20">
        <v>397280.69199999998</v>
      </c>
      <c r="J46" s="20">
        <f t="shared" si="50"/>
        <v>2038274.6500000001</v>
      </c>
    </row>
    <row r="47" spans="2:12" x14ac:dyDescent="0.2">
      <c r="B47" s="23" t="s">
        <v>49</v>
      </c>
      <c r="C47" s="82" t="s">
        <v>50</v>
      </c>
      <c r="D47" s="20">
        <v>5000000</v>
      </c>
      <c r="E47" s="20">
        <v>463071.65</v>
      </c>
      <c r="F47" s="20">
        <v>402002.91</v>
      </c>
      <c r="G47" s="20">
        <v>407086.49</v>
      </c>
      <c r="H47" s="20">
        <v>446893.76</v>
      </c>
      <c r="I47" s="20">
        <v>473457.94</v>
      </c>
      <c r="J47" s="20">
        <f t="shared" si="50"/>
        <v>2192512.75</v>
      </c>
    </row>
    <row r="48" spans="2:12" x14ac:dyDescent="0.2">
      <c r="B48" s="23" t="s">
        <v>51</v>
      </c>
      <c r="C48" s="82" t="s">
        <v>52</v>
      </c>
      <c r="D48" s="20">
        <v>50000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f t="shared" si="50"/>
        <v>0</v>
      </c>
    </row>
    <row r="49" spans="2:10" x14ac:dyDescent="0.2">
      <c r="B49" s="23" t="s">
        <v>53</v>
      </c>
      <c r="C49" s="82" t="s">
        <v>214</v>
      </c>
      <c r="D49" s="20">
        <v>50000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f t="shared" si="50"/>
        <v>0</v>
      </c>
    </row>
    <row r="50" spans="2:10" x14ac:dyDescent="0.2">
      <c r="B50" s="25">
        <v>222</v>
      </c>
      <c r="C50" s="98" t="s">
        <v>54</v>
      </c>
      <c r="D50" s="12">
        <f t="shared" ref="D50" si="51">+D51+D52</f>
        <v>13000000</v>
      </c>
      <c r="E50" s="12">
        <f t="shared" ref="E50:J50" si="52">+E51+E52</f>
        <v>19635.2</v>
      </c>
      <c r="F50" s="12">
        <f t="shared" ref="F50:G50" si="53">+F51+F52</f>
        <v>627433.73</v>
      </c>
      <c r="G50" s="12">
        <f t="shared" si="53"/>
        <v>289482.32</v>
      </c>
      <c r="H50" s="12">
        <f t="shared" ref="H50" si="54">+H51+H52</f>
        <v>447366.32</v>
      </c>
      <c r="I50" s="12">
        <f t="shared" ref="I50" si="55">+I51+I52</f>
        <v>126763.5886</v>
      </c>
      <c r="J50" s="12">
        <f t="shared" si="52"/>
        <v>1510681.1586000002</v>
      </c>
    </row>
    <row r="51" spans="2:10" x14ac:dyDescent="0.2">
      <c r="B51" s="34" t="s">
        <v>55</v>
      </c>
      <c r="C51" s="24" t="s">
        <v>215</v>
      </c>
      <c r="D51" s="20">
        <v>12000000</v>
      </c>
      <c r="E51" s="20">
        <v>0</v>
      </c>
      <c r="F51" s="20">
        <v>141600</v>
      </c>
      <c r="G51" s="20">
        <v>0</v>
      </c>
      <c r="H51" s="20">
        <v>0</v>
      </c>
      <c r="I51" s="20">
        <v>68098.39</v>
      </c>
      <c r="J51" s="20">
        <f t="shared" si="50"/>
        <v>209698.39</v>
      </c>
    </row>
    <row r="52" spans="2:10" x14ac:dyDescent="0.2">
      <c r="B52" s="34" t="s">
        <v>56</v>
      </c>
      <c r="C52" s="24" t="s">
        <v>216</v>
      </c>
      <c r="D52" s="20">
        <v>1000000</v>
      </c>
      <c r="E52" s="20">
        <v>19635.2</v>
      </c>
      <c r="F52" s="20">
        <v>485833.73</v>
      </c>
      <c r="G52" s="20">
        <v>289482.32</v>
      </c>
      <c r="H52" s="20">
        <v>447366.32</v>
      </c>
      <c r="I52" s="20">
        <v>58665.198600000003</v>
      </c>
      <c r="J52" s="20">
        <f t="shared" si="50"/>
        <v>1300982.7686000001</v>
      </c>
    </row>
    <row r="53" spans="2:10" x14ac:dyDescent="0.2">
      <c r="B53" s="25">
        <v>223</v>
      </c>
      <c r="C53" s="26" t="s">
        <v>57</v>
      </c>
      <c r="D53" s="12">
        <f t="shared" ref="D53" si="56">SUM(D54:D55)</f>
        <v>3000000</v>
      </c>
      <c r="E53" s="12">
        <f t="shared" ref="E53:J53" si="57">SUM(E54:E55)</f>
        <v>369760</v>
      </c>
      <c r="F53" s="12">
        <f t="shared" ref="F53:G53" si="58">SUM(F54:F55)</f>
        <v>128000</v>
      </c>
      <c r="G53" s="12">
        <f t="shared" si="58"/>
        <v>742468.13</v>
      </c>
      <c r="H53" s="12">
        <f t="shared" ref="H53" si="59">SUM(H54:H55)</f>
        <v>1051797.5</v>
      </c>
      <c r="I53" s="12">
        <f t="shared" ref="I53" si="60">SUM(I54:I55)</f>
        <v>771542.5</v>
      </c>
      <c r="J53" s="12">
        <f t="shared" si="57"/>
        <v>3063568.13</v>
      </c>
    </row>
    <row r="54" spans="2:10" x14ac:dyDescent="0.2">
      <c r="B54" s="23" t="s">
        <v>58</v>
      </c>
      <c r="C54" s="24" t="s">
        <v>217</v>
      </c>
      <c r="D54" s="20">
        <v>1500000</v>
      </c>
      <c r="E54" s="20">
        <v>91600</v>
      </c>
      <c r="F54" s="20">
        <v>128000</v>
      </c>
      <c r="G54" s="20">
        <v>174500</v>
      </c>
      <c r="H54" s="20">
        <v>48650</v>
      </c>
      <c r="I54" s="20">
        <v>292850</v>
      </c>
      <c r="J54" s="20">
        <f t="shared" si="50"/>
        <v>735600</v>
      </c>
    </row>
    <row r="55" spans="2:10" x14ac:dyDescent="0.2">
      <c r="B55" s="34" t="s">
        <v>59</v>
      </c>
      <c r="C55" s="35" t="s">
        <v>218</v>
      </c>
      <c r="D55" s="20">
        <v>1500000</v>
      </c>
      <c r="E55" s="20">
        <v>278160</v>
      </c>
      <c r="F55" s="20">
        <v>0</v>
      </c>
      <c r="G55" s="20">
        <v>567968.13</v>
      </c>
      <c r="H55" s="20">
        <v>1003147.5</v>
      </c>
      <c r="I55" s="20">
        <v>478692.5</v>
      </c>
      <c r="J55" s="20">
        <f t="shared" si="50"/>
        <v>2327968.13</v>
      </c>
    </row>
    <row r="56" spans="2:10" x14ac:dyDescent="0.2">
      <c r="B56" s="25">
        <v>224</v>
      </c>
      <c r="C56" s="26" t="s">
        <v>60</v>
      </c>
      <c r="D56" s="12">
        <f t="shared" ref="D56" si="61">+D57+D58</f>
        <v>6300000</v>
      </c>
      <c r="E56" s="12">
        <f t="shared" ref="E56" si="62">+E57+E58</f>
        <v>227125.16</v>
      </c>
      <c r="F56" s="12">
        <f t="shared" ref="F56:G56" si="63">+F57+F58</f>
        <v>159517.70000000001</v>
      </c>
      <c r="G56" s="12">
        <f t="shared" si="63"/>
        <v>11347.14</v>
      </c>
      <c r="H56" s="12">
        <f t="shared" ref="H56" si="64">+H57+H58</f>
        <v>148175</v>
      </c>
      <c r="I56" s="12">
        <f t="shared" ref="I56" si="65">+I57+I58</f>
        <v>86346.55</v>
      </c>
      <c r="J56" s="12">
        <f>+J57+J58</f>
        <v>632511.55000000005</v>
      </c>
    </row>
    <row r="57" spans="2:10" x14ac:dyDescent="0.2">
      <c r="B57" s="23" t="s">
        <v>61</v>
      </c>
      <c r="C57" s="24" t="s">
        <v>219</v>
      </c>
      <c r="D57" s="20">
        <v>6000000</v>
      </c>
      <c r="E57" s="20">
        <v>225665.16</v>
      </c>
      <c r="F57" s="20">
        <v>136757.70000000001</v>
      </c>
      <c r="G57" s="20">
        <v>8707.14</v>
      </c>
      <c r="H57" s="20">
        <v>128175</v>
      </c>
      <c r="I57" s="20">
        <v>83226.55</v>
      </c>
      <c r="J57" s="20">
        <f t="shared" si="50"/>
        <v>582531.55000000005</v>
      </c>
    </row>
    <row r="58" spans="2:10" x14ac:dyDescent="0.2">
      <c r="B58" s="23" t="s">
        <v>62</v>
      </c>
      <c r="C58" s="24" t="s">
        <v>63</v>
      </c>
      <c r="D58" s="20">
        <v>300000</v>
      </c>
      <c r="E58" s="20">
        <v>1460</v>
      </c>
      <c r="F58" s="20">
        <v>22760</v>
      </c>
      <c r="G58" s="20">
        <v>2640</v>
      </c>
      <c r="H58" s="20">
        <v>20000</v>
      </c>
      <c r="I58" s="20">
        <v>3120</v>
      </c>
      <c r="J58" s="20">
        <f t="shared" si="50"/>
        <v>49980</v>
      </c>
    </row>
    <row r="59" spans="2:10" ht="15.75" customHeight="1" x14ac:dyDescent="0.2">
      <c r="B59" s="25">
        <v>225</v>
      </c>
      <c r="C59" s="98" t="s">
        <v>64</v>
      </c>
      <c r="D59" s="12">
        <f t="shared" ref="D59" si="66">SUM(D60:D64)</f>
        <v>39300000</v>
      </c>
      <c r="E59" s="12">
        <f t="shared" ref="E59:J59" si="67">SUM(E60:E64)</f>
        <v>29331.727000000003</v>
      </c>
      <c r="F59" s="12">
        <f t="shared" ref="F59:G59" si="68">SUM(F60:F64)</f>
        <v>233752.0528</v>
      </c>
      <c r="G59" s="12">
        <f t="shared" si="68"/>
        <v>860619.55660000001</v>
      </c>
      <c r="H59" s="12">
        <f t="shared" ref="H59" si="69">SUM(H60:H64)</f>
        <v>30029.525000000001</v>
      </c>
      <c r="I59" s="12">
        <f t="shared" ref="I59" si="70">SUM(I60:I64)</f>
        <v>52226.13</v>
      </c>
      <c r="J59" s="12">
        <f t="shared" si="67"/>
        <v>1205958.9913999999</v>
      </c>
    </row>
    <row r="60" spans="2:10" ht="15" customHeight="1" x14ac:dyDescent="0.2">
      <c r="B60" s="34" t="s">
        <v>65</v>
      </c>
      <c r="C60" s="99" t="s">
        <v>220</v>
      </c>
      <c r="D60" s="20">
        <v>3500000</v>
      </c>
      <c r="E60" s="20">
        <v>0</v>
      </c>
      <c r="F60" s="20">
        <v>11800</v>
      </c>
      <c r="G60" s="20">
        <v>0</v>
      </c>
      <c r="H60" s="20">
        <v>0</v>
      </c>
      <c r="I60" s="20">
        <v>0</v>
      </c>
      <c r="J60" s="20">
        <f t="shared" si="50"/>
        <v>11800</v>
      </c>
    </row>
    <row r="61" spans="2:10" ht="26.25" customHeight="1" x14ac:dyDescent="0.2">
      <c r="B61" s="23" t="s">
        <v>192</v>
      </c>
      <c r="C61" s="100" t="s">
        <v>221</v>
      </c>
      <c r="D61" s="20">
        <v>500000</v>
      </c>
      <c r="E61" s="20">
        <v>23331.727000000003</v>
      </c>
      <c r="F61" s="20">
        <v>166798.85279999999</v>
      </c>
      <c r="G61" s="20">
        <v>51429.556600000004</v>
      </c>
      <c r="H61" s="20">
        <v>30029.525000000001</v>
      </c>
      <c r="I61" s="20">
        <v>23375.21</v>
      </c>
      <c r="J61" s="20">
        <f t="shared" si="50"/>
        <v>294964.87140000006</v>
      </c>
    </row>
    <row r="62" spans="2:10" ht="19.5" customHeight="1" x14ac:dyDescent="0.2">
      <c r="B62" s="34" t="s">
        <v>193</v>
      </c>
      <c r="C62" s="101" t="s">
        <v>222</v>
      </c>
      <c r="D62" s="20">
        <v>300000</v>
      </c>
      <c r="E62" s="20">
        <v>0</v>
      </c>
      <c r="F62" s="20">
        <v>0</v>
      </c>
      <c r="G62" s="20">
        <v>0</v>
      </c>
      <c r="H62" s="20">
        <v>0</v>
      </c>
      <c r="I62" s="20">
        <v>6962</v>
      </c>
      <c r="J62" s="20">
        <f t="shared" si="50"/>
        <v>6962</v>
      </c>
    </row>
    <row r="63" spans="2:10" ht="21.75" customHeight="1" x14ac:dyDescent="0.2">
      <c r="B63" s="34" t="s">
        <v>193</v>
      </c>
      <c r="C63" s="101" t="s">
        <v>223</v>
      </c>
      <c r="D63" s="20">
        <v>700000</v>
      </c>
      <c r="E63" s="20">
        <v>0</v>
      </c>
      <c r="F63" s="20">
        <v>0</v>
      </c>
      <c r="G63" s="20">
        <v>0</v>
      </c>
      <c r="H63" s="20">
        <v>0</v>
      </c>
      <c r="I63" s="20">
        <v>21888.92</v>
      </c>
      <c r="J63" s="20">
        <f t="shared" si="50"/>
        <v>21888.92</v>
      </c>
    </row>
    <row r="64" spans="2:10" ht="16.5" customHeight="1" x14ac:dyDescent="0.2">
      <c r="B64" s="23" t="s">
        <v>66</v>
      </c>
      <c r="C64" s="100" t="s">
        <v>183</v>
      </c>
      <c r="D64" s="20">
        <v>34300000</v>
      </c>
      <c r="E64" s="20">
        <v>6000</v>
      </c>
      <c r="F64" s="20">
        <v>55153.2</v>
      </c>
      <c r="G64" s="20">
        <v>809190</v>
      </c>
      <c r="H64" s="20">
        <v>0</v>
      </c>
      <c r="I64" s="20">
        <v>0</v>
      </c>
      <c r="J64" s="20">
        <f t="shared" si="50"/>
        <v>870343.2</v>
      </c>
    </row>
    <row r="65" spans="2:12" x14ac:dyDescent="0.2">
      <c r="B65" s="25">
        <v>226</v>
      </c>
      <c r="C65" s="26" t="s">
        <v>67</v>
      </c>
      <c r="D65" s="12">
        <f t="shared" ref="D65" si="71">+D66+D67</f>
        <v>39700000</v>
      </c>
      <c r="E65" s="12">
        <f t="shared" ref="E65:J65" si="72">+E66+E67</f>
        <v>6583910.7800000003</v>
      </c>
      <c r="F65" s="12">
        <f t="shared" ref="F65:G65" si="73">+F66+F67</f>
        <v>3204892.2568000001</v>
      </c>
      <c r="G65" s="12">
        <f t="shared" si="73"/>
        <v>5776058.2599999998</v>
      </c>
      <c r="H65" s="12">
        <f t="shared" ref="H65" si="74">+H66+H67</f>
        <v>3118724.1</v>
      </c>
      <c r="I65" s="12">
        <f t="shared" ref="I65" si="75">+I66+I67</f>
        <v>3115514.72</v>
      </c>
      <c r="J65" s="12">
        <f t="shared" si="72"/>
        <v>21799100.116799999</v>
      </c>
    </row>
    <row r="66" spans="2:12" x14ac:dyDescent="0.2">
      <c r="B66" s="23" t="s">
        <v>68</v>
      </c>
      <c r="C66" s="24" t="s">
        <v>224</v>
      </c>
      <c r="D66" s="20">
        <v>2000000</v>
      </c>
      <c r="E66" s="20">
        <v>808347.57</v>
      </c>
      <c r="F66" s="20">
        <v>96391.046799999996</v>
      </c>
      <c r="G66" s="20">
        <v>0</v>
      </c>
      <c r="H66" s="20">
        <v>0</v>
      </c>
      <c r="I66" s="20">
        <v>0</v>
      </c>
      <c r="J66" s="20">
        <f t="shared" si="50"/>
        <v>904738.61679999996</v>
      </c>
    </row>
    <row r="67" spans="2:12" x14ac:dyDescent="0.2">
      <c r="B67" s="23" t="s">
        <v>69</v>
      </c>
      <c r="C67" s="24" t="s">
        <v>225</v>
      </c>
      <c r="D67" s="20">
        <v>37700000</v>
      </c>
      <c r="E67" s="20">
        <v>5775563.21</v>
      </c>
      <c r="F67" s="20">
        <v>3108501.21</v>
      </c>
      <c r="G67" s="20">
        <v>5776058.2599999998</v>
      </c>
      <c r="H67" s="20">
        <v>3118724.1</v>
      </c>
      <c r="I67" s="20">
        <v>3115514.72</v>
      </c>
      <c r="J67" s="20">
        <f t="shared" si="50"/>
        <v>20894361.5</v>
      </c>
    </row>
    <row r="68" spans="2:12" ht="25.5" x14ac:dyDescent="0.2">
      <c r="B68" s="25">
        <v>227</v>
      </c>
      <c r="C68" s="29" t="s">
        <v>70</v>
      </c>
      <c r="D68" s="12">
        <f t="shared" ref="D68" si="76">SUM(D69:D72)</f>
        <v>8500000</v>
      </c>
      <c r="E68" s="12">
        <f t="shared" ref="E68:J68" si="77">SUM(E69:E72)</f>
        <v>63255.6</v>
      </c>
      <c r="F68" s="12">
        <f t="shared" ref="F68:G68" si="78">SUM(F69:F72)</f>
        <v>487551.18460000004</v>
      </c>
      <c r="G68" s="12">
        <f t="shared" si="78"/>
        <v>68045.87999999999</v>
      </c>
      <c r="H68" s="12">
        <f t="shared" ref="H68" si="79">SUM(H69:H72)</f>
        <v>432203.15041999996</v>
      </c>
      <c r="I68" s="12">
        <f t="shared" ref="I68" si="80">SUM(I69:I72)</f>
        <v>299818.54061999999</v>
      </c>
      <c r="J68" s="12">
        <f t="shared" si="77"/>
        <v>1350874.3556399997</v>
      </c>
      <c r="L68" s="122"/>
    </row>
    <row r="69" spans="2:12" ht="15" customHeight="1" x14ac:dyDescent="0.2">
      <c r="B69" s="23" t="s">
        <v>71</v>
      </c>
      <c r="C69" s="71" t="s">
        <v>226</v>
      </c>
      <c r="D69" s="20">
        <v>5000000</v>
      </c>
      <c r="E69" s="20">
        <v>11170</v>
      </c>
      <c r="F69" s="20">
        <v>8320.0383999999995</v>
      </c>
      <c r="G69" s="20">
        <v>10582.004000000001</v>
      </c>
      <c r="H69" s="20">
        <v>245927.62</v>
      </c>
      <c r="I69" s="20">
        <v>0</v>
      </c>
      <c r="J69" s="20">
        <f t="shared" si="50"/>
        <v>275999.66239999997</v>
      </c>
    </row>
    <row r="70" spans="2:12" ht="20.25" customHeight="1" x14ac:dyDescent="0.2">
      <c r="B70" s="23" t="s">
        <v>72</v>
      </c>
      <c r="C70" s="71" t="s">
        <v>227</v>
      </c>
      <c r="D70" s="20">
        <v>1000000</v>
      </c>
      <c r="E70" s="20">
        <v>33630</v>
      </c>
      <c r="F70" s="20">
        <v>0</v>
      </c>
      <c r="G70" s="20">
        <v>0</v>
      </c>
      <c r="H70" s="20">
        <v>18444.000619999999</v>
      </c>
      <c r="I70" s="20">
        <v>33630</v>
      </c>
      <c r="J70" s="20">
        <f t="shared" si="50"/>
        <v>85704.000620000006</v>
      </c>
    </row>
    <row r="71" spans="2:12" ht="25.5" x14ac:dyDescent="0.2">
      <c r="B71" s="23" t="s">
        <v>73</v>
      </c>
      <c r="C71" s="71" t="s">
        <v>228</v>
      </c>
      <c r="D71" s="20">
        <v>2000000</v>
      </c>
      <c r="E71" s="20">
        <v>18455.599999999999</v>
      </c>
      <c r="F71" s="20">
        <v>451364.26620000001</v>
      </c>
      <c r="G71" s="20">
        <v>52330.875999999989</v>
      </c>
      <c r="H71" s="20">
        <v>79452.538799999995</v>
      </c>
      <c r="I71" s="20">
        <v>259084.94061999998</v>
      </c>
      <c r="J71" s="20">
        <f t="shared" si="50"/>
        <v>860688.22161999997</v>
      </c>
    </row>
    <row r="72" spans="2:12" ht="18" customHeight="1" x14ac:dyDescent="0.2">
      <c r="B72" s="23" t="s">
        <v>74</v>
      </c>
      <c r="C72" s="71" t="s">
        <v>229</v>
      </c>
      <c r="D72" s="20">
        <v>500000</v>
      </c>
      <c r="E72" s="20">
        <v>0</v>
      </c>
      <c r="F72" s="20">
        <v>27866.880000000001</v>
      </c>
      <c r="G72" s="20">
        <v>5133</v>
      </c>
      <c r="H72" s="20">
        <v>88378.990999999995</v>
      </c>
      <c r="I72" s="20">
        <v>7103.6</v>
      </c>
      <c r="J72" s="20">
        <f t="shared" si="50"/>
        <v>128482.47100000001</v>
      </c>
    </row>
    <row r="73" spans="2:12" ht="25.5" x14ac:dyDescent="0.2">
      <c r="B73" s="25">
        <v>228</v>
      </c>
      <c r="C73" s="76" t="s">
        <v>75</v>
      </c>
      <c r="D73" s="12">
        <f t="shared" ref="D73" si="81">D74+D75+D76+D77+D82</f>
        <v>12700000</v>
      </c>
      <c r="E73" s="12">
        <f>+E74+E75+E76+E77+E82</f>
        <v>1601088.75342</v>
      </c>
      <c r="F73" s="12">
        <f>+F74+F75+F76+F77+F82</f>
        <v>1686837.3097999999</v>
      </c>
      <c r="G73" s="12">
        <f>+G74+G75+G76+G77+G82</f>
        <v>5126364.4512200002</v>
      </c>
      <c r="H73" s="12">
        <f>+H74+H75+H76+H77+H82</f>
        <v>58499.482300000062</v>
      </c>
      <c r="I73" s="12">
        <f>+I74+I75+I76+I77+I82</f>
        <v>1207057.1546</v>
      </c>
      <c r="J73" s="12">
        <f t="shared" ref="J73" si="82">J74+J75+J76+J77+J82</f>
        <v>9679847.1513400003</v>
      </c>
    </row>
    <row r="74" spans="2:12" x14ac:dyDescent="0.2">
      <c r="B74" s="23" t="s">
        <v>76</v>
      </c>
      <c r="C74" s="24" t="s">
        <v>230</v>
      </c>
      <c r="D74" s="20">
        <v>2000000</v>
      </c>
      <c r="E74" s="20">
        <v>88584.170000000027</v>
      </c>
      <c r="F74" s="20">
        <v>94954.29</v>
      </c>
      <c r="G74" s="20">
        <v>107601.29</v>
      </c>
      <c r="H74" s="20">
        <v>74129.360000000044</v>
      </c>
      <c r="I74" s="20">
        <v>92942.909999999989</v>
      </c>
      <c r="J74" s="20">
        <f t="shared" si="50"/>
        <v>458212.02</v>
      </c>
    </row>
    <row r="75" spans="2:12" x14ac:dyDescent="0.2">
      <c r="B75" s="23" t="s">
        <v>77</v>
      </c>
      <c r="C75" s="33" t="s">
        <v>231</v>
      </c>
      <c r="D75" s="20">
        <v>200000</v>
      </c>
      <c r="E75" s="20">
        <v>26206.583420000003</v>
      </c>
      <c r="F75" s="20">
        <v>26599.536400000001</v>
      </c>
      <c r="G75" s="20">
        <v>45265.192820000011</v>
      </c>
      <c r="H75" s="20">
        <v>4699.9223000000002</v>
      </c>
      <c r="I75" s="20">
        <v>25498.502</v>
      </c>
      <c r="J75" s="20">
        <f t="shared" si="50"/>
        <v>128269.73694000003</v>
      </c>
    </row>
    <row r="76" spans="2:12" x14ac:dyDescent="0.2">
      <c r="B76" s="23" t="s">
        <v>78</v>
      </c>
      <c r="C76" s="33" t="s">
        <v>232</v>
      </c>
      <c r="D76" s="20">
        <v>5000000</v>
      </c>
      <c r="E76" s="20">
        <v>105107</v>
      </c>
      <c r="F76" s="20">
        <v>210040</v>
      </c>
      <c r="G76" s="20">
        <v>84272.968399999998</v>
      </c>
      <c r="H76" s="20">
        <v>0</v>
      </c>
      <c r="I76" s="20">
        <v>377109.7426</v>
      </c>
      <c r="J76" s="20">
        <f t="shared" si="50"/>
        <v>776529.71100000001</v>
      </c>
    </row>
    <row r="77" spans="2:12" x14ac:dyDescent="0.2">
      <c r="B77" s="37">
        <v>2287</v>
      </c>
      <c r="C77" s="38" t="s">
        <v>79</v>
      </c>
      <c r="D77" s="15">
        <f t="shared" ref="D77" si="83">SUM(D78:D81)</f>
        <v>5000000</v>
      </c>
      <c r="E77" s="15">
        <f t="shared" ref="E77:J77" si="84">SUM(E78:E81)</f>
        <v>21679</v>
      </c>
      <c r="F77" s="15">
        <f t="shared" ref="F77:G77" si="85">SUM(F78:F81)</f>
        <v>1355243.4834</v>
      </c>
      <c r="G77" s="15">
        <f t="shared" si="85"/>
        <v>4889225</v>
      </c>
      <c r="H77" s="15">
        <f t="shared" ref="H77" si="86">SUM(H78:H81)</f>
        <v>-20329.799999999988</v>
      </c>
      <c r="I77" s="15">
        <f t="shared" ref="I77" si="87">SUM(I78:I81)</f>
        <v>711506</v>
      </c>
      <c r="J77" s="15">
        <f t="shared" si="84"/>
        <v>6957323.6834000004</v>
      </c>
    </row>
    <row r="78" spans="2:12" x14ac:dyDescent="0.2">
      <c r="B78" s="23" t="s">
        <v>80</v>
      </c>
      <c r="C78" s="24" t="s">
        <v>233</v>
      </c>
      <c r="D78" s="20">
        <v>1000000</v>
      </c>
      <c r="E78" s="20">
        <v>11800</v>
      </c>
      <c r="F78" s="20">
        <v>0</v>
      </c>
      <c r="G78" s="20">
        <v>44840</v>
      </c>
      <c r="H78" s="20">
        <v>27600.2</v>
      </c>
      <c r="I78" s="20">
        <v>13300</v>
      </c>
      <c r="J78" s="20">
        <f t="shared" si="50"/>
        <v>97540.2</v>
      </c>
    </row>
    <row r="79" spans="2:12" x14ac:dyDescent="0.2">
      <c r="B79" s="23" t="s">
        <v>81</v>
      </c>
      <c r="C79" s="24" t="s">
        <v>301</v>
      </c>
      <c r="D79" s="20">
        <v>1000000</v>
      </c>
      <c r="E79" s="20">
        <v>0</v>
      </c>
      <c r="F79" s="20">
        <v>0</v>
      </c>
      <c r="G79" s="20">
        <v>4605000</v>
      </c>
      <c r="H79" s="20">
        <v>-177730</v>
      </c>
      <c r="I79" s="20">
        <v>0</v>
      </c>
      <c r="J79" s="20">
        <f t="shared" si="50"/>
        <v>4427270</v>
      </c>
    </row>
    <row r="80" spans="2:12" x14ac:dyDescent="0.2">
      <c r="B80" s="23" t="s">
        <v>82</v>
      </c>
      <c r="C80" s="39" t="s">
        <v>235</v>
      </c>
      <c r="D80" s="20">
        <v>1000000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f t="shared" si="50"/>
        <v>0</v>
      </c>
    </row>
    <row r="81" spans="2:10" x14ac:dyDescent="0.2">
      <c r="B81" s="23" t="s">
        <v>83</v>
      </c>
      <c r="C81" s="24" t="s">
        <v>236</v>
      </c>
      <c r="D81" s="20">
        <v>2000000</v>
      </c>
      <c r="E81" s="20">
        <v>9879</v>
      </c>
      <c r="F81" s="20">
        <v>1355243.4834</v>
      </c>
      <c r="G81" s="20">
        <v>239385</v>
      </c>
      <c r="H81" s="20">
        <v>129800</v>
      </c>
      <c r="I81" s="20">
        <v>698206</v>
      </c>
      <c r="J81" s="20">
        <f t="shared" si="50"/>
        <v>2432513.4834000003</v>
      </c>
    </row>
    <row r="82" spans="2:10" x14ac:dyDescent="0.2">
      <c r="B82" s="27">
        <v>2288</v>
      </c>
      <c r="C82" s="28" t="s">
        <v>84</v>
      </c>
      <c r="D82" s="15">
        <f t="shared" ref="D82:J82" si="88">+D83</f>
        <v>500000</v>
      </c>
      <c r="E82" s="15">
        <f t="shared" si="88"/>
        <v>1359512</v>
      </c>
      <c r="F82" s="15">
        <f t="shared" si="88"/>
        <v>0</v>
      </c>
      <c r="G82" s="15">
        <f t="shared" si="88"/>
        <v>0</v>
      </c>
      <c r="H82" s="15">
        <f t="shared" si="88"/>
        <v>0</v>
      </c>
      <c r="I82" s="15">
        <f t="shared" si="88"/>
        <v>0</v>
      </c>
      <c r="J82" s="15">
        <f t="shared" si="88"/>
        <v>1359512</v>
      </c>
    </row>
    <row r="83" spans="2:10" x14ac:dyDescent="0.2">
      <c r="B83" s="34" t="s">
        <v>85</v>
      </c>
      <c r="C83" s="35" t="s">
        <v>86</v>
      </c>
      <c r="D83" s="20">
        <v>500000</v>
      </c>
      <c r="E83" s="20">
        <v>1359512</v>
      </c>
      <c r="F83" s="20">
        <v>0</v>
      </c>
      <c r="G83" s="20">
        <v>0</v>
      </c>
      <c r="H83" s="20">
        <v>0</v>
      </c>
      <c r="I83" s="20">
        <v>0</v>
      </c>
      <c r="J83" s="20">
        <f t="shared" si="50"/>
        <v>1359512</v>
      </c>
    </row>
    <row r="84" spans="2:10" x14ac:dyDescent="0.2">
      <c r="B84" s="25">
        <v>229</v>
      </c>
      <c r="C84" s="26" t="s">
        <v>237</v>
      </c>
      <c r="D84" s="12">
        <f t="shared" ref="D84:J84" si="89">+D85</f>
        <v>1500000</v>
      </c>
      <c r="E84" s="12">
        <f t="shared" si="89"/>
        <v>535772.89</v>
      </c>
      <c r="F84" s="12">
        <f t="shared" si="89"/>
        <v>0</v>
      </c>
      <c r="G84" s="12">
        <f t="shared" si="89"/>
        <v>487222</v>
      </c>
      <c r="H84" s="12">
        <f t="shared" si="89"/>
        <v>366850.2</v>
      </c>
      <c r="I84" s="12">
        <f t="shared" si="89"/>
        <v>331521</v>
      </c>
      <c r="J84" s="12">
        <f t="shared" si="89"/>
        <v>1721366.09</v>
      </c>
    </row>
    <row r="85" spans="2:10" x14ac:dyDescent="0.2">
      <c r="B85" s="23" t="s">
        <v>87</v>
      </c>
      <c r="C85" s="35" t="s">
        <v>238</v>
      </c>
      <c r="D85" s="20">
        <v>1500000</v>
      </c>
      <c r="E85" s="20">
        <v>535772.89</v>
      </c>
      <c r="F85" s="20">
        <v>0</v>
      </c>
      <c r="G85" s="20">
        <v>487222</v>
      </c>
      <c r="H85" s="20">
        <v>366850.2</v>
      </c>
      <c r="I85" s="20">
        <v>331521</v>
      </c>
      <c r="J85" s="20">
        <f t="shared" si="50"/>
        <v>1721366.09</v>
      </c>
    </row>
    <row r="86" spans="2:10" x14ac:dyDescent="0.2">
      <c r="B86" s="31">
        <v>23</v>
      </c>
      <c r="C86" s="32" t="s">
        <v>88</v>
      </c>
      <c r="D86" s="9">
        <f t="shared" ref="D86" si="90">+D87+D93+D98+D104+D106+D111+D127+D134</f>
        <v>60800000</v>
      </c>
      <c r="E86" s="9">
        <f t="shared" ref="E86:J86" si="91">+E87+E93+E98+E104+E106+E111+E127+E134</f>
        <v>2897049.0586200007</v>
      </c>
      <c r="F86" s="9">
        <f t="shared" si="91"/>
        <v>2337100.4466600018</v>
      </c>
      <c r="G86" s="9">
        <f>+G87+G93+G98+G104+G106+G111+G127+G134</f>
        <v>3801187.6269482002</v>
      </c>
      <c r="H86" s="9">
        <f t="shared" si="91"/>
        <v>1600839.0862400001</v>
      </c>
      <c r="I86" s="9">
        <f t="shared" ref="I86" si="92">+I87+I93+I98+I104+I106+I111+I127+I134</f>
        <v>4371550.5386359999</v>
      </c>
      <c r="J86" s="9">
        <f t="shared" si="91"/>
        <v>15007726.757104199</v>
      </c>
    </row>
    <row r="87" spans="2:10" x14ac:dyDescent="0.2">
      <c r="B87" s="25">
        <v>231</v>
      </c>
      <c r="C87" s="29" t="s">
        <v>89</v>
      </c>
      <c r="D87" s="12">
        <f t="shared" ref="D87:I87" si="93">+D88+D89</f>
        <v>7650000</v>
      </c>
      <c r="E87" s="12">
        <f t="shared" si="93"/>
        <v>532291.06460000004</v>
      </c>
      <c r="F87" s="12">
        <f t="shared" si="93"/>
        <v>554446.33459999994</v>
      </c>
      <c r="G87" s="12">
        <f t="shared" si="93"/>
        <v>1672709.7921199999</v>
      </c>
      <c r="H87" s="12">
        <f t="shared" si="93"/>
        <v>411247.93973999994</v>
      </c>
      <c r="I87" s="12">
        <f t="shared" si="93"/>
        <v>612668.54986000003</v>
      </c>
      <c r="J87" s="12">
        <f t="shared" ref="J87" si="94">+J88+J89</f>
        <v>3783363.6809200002</v>
      </c>
    </row>
    <row r="88" spans="2:10" x14ac:dyDescent="0.2">
      <c r="B88" s="23" t="s">
        <v>90</v>
      </c>
      <c r="C88" s="24" t="s">
        <v>239</v>
      </c>
      <c r="D88" s="20">
        <v>5500000</v>
      </c>
      <c r="E88" s="20">
        <v>524647.06460000004</v>
      </c>
      <c r="F88" s="20">
        <v>448403.3394</v>
      </c>
      <c r="G88" s="20">
        <v>1634930.97792</v>
      </c>
      <c r="H88" s="20">
        <v>410637.93973999994</v>
      </c>
      <c r="I88" s="20">
        <v>597652.98106000002</v>
      </c>
      <c r="J88" s="20">
        <f t="shared" ref="J88" si="95">+E88+F88+G88+H88+I88</f>
        <v>3616272.30272</v>
      </c>
    </row>
    <row r="89" spans="2:10" x14ac:dyDescent="0.2">
      <c r="B89" s="27">
        <v>2313</v>
      </c>
      <c r="C89" s="28" t="s">
        <v>91</v>
      </c>
      <c r="D89" s="15">
        <f t="shared" ref="D89" si="96">SUM(D90:D92)</f>
        <v>2150000</v>
      </c>
      <c r="E89" s="15">
        <f t="shared" ref="E89:J89" si="97">SUM(E90:E92)</f>
        <v>7644</v>
      </c>
      <c r="F89" s="15">
        <f t="shared" ref="F89:G89" si="98">SUM(F90:F92)</f>
        <v>106042.9952</v>
      </c>
      <c r="G89" s="15">
        <f t="shared" si="98"/>
        <v>37778.814200000001</v>
      </c>
      <c r="H89" s="15">
        <f t="shared" ref="H89" si="99">SUM(H90:H92)</f>
        <v>610</v>
      </c>
      <c r="I89" s="15">
        <f t="shared" ref="I89" si="100">SUM(I90:I92)</f>
        <v>15015.568800000001</v>
      </c>
      <c r="J89" s="15">
        <f t="shared" si="97"/>
        <v>167091.37820000004</v>
      </c>
    </row>
    <row r="90" spans="2:10" x14ac:dyDescent="0.2">
      <c r="B90" s="23" t="s">
        <v>92</v>
      </c>
      <c r="C90" s="24" t="s">
        <v>240</v>
      </c>
      <c r="D90" s="20">
        <v>50000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f t="shared" ref="J90:J92" si="101">+E90+F90+G90+H90+I90</f>
        <v>0</v>
      </c>
    </row>
    <row r="91" spans="2:10" x14ac:dyDescent="0.2">
      <c r="B91" s="34" t="s">
        <v>93</v>
      </c>
      <c r="C91" s="35" t="s">
        <v>241</v>
      </c>
      <c r="D91" s="20">
        <v>100000</v>
      </c>
      <c r="E91" s="20">
        <v>7644</v>
      </c>
      <c r="F91" s="20">
        <v>103623.004</v>
      </c>
      <c r="G91" s="20">
        <v>31170</v>
      </c>
      <c r="H91" s="20">
        <v>610</v>
      </c>
      <c r="I91" s="20">
        <v>15015.568800000001</v>
      </c>
      <c r="J91" s="20">
        <f t="shared" si="101"/>
        <v>158062.57280000002</v>
      </c>
    </row>
    <row r="92" spans="2:10" x14ac:dyDescent="0.2">
      <c r="B92" s="34" t="s">
        <v>94</v>
      </c>
      <c r="C92" s="35" t="s">
        <v>242</v>
      </c>
      <c r="D92" s="102">
        <v>2000000</v>
      </c>
      <c r="E92" s="85">
        <v>0</v>
      </c>
      <c r="F92" s="85">
        <v>2419.9912000000004</v>
      </c>
      <c r="G92" s="85">
        <v>6608.8142000000007</v>
      </c>
      <c r="H92" s="85">
        <v>0</v>
      </c>
      <c r="I92" s="85">
        <v>0</v>
      </c>
      <c r="J92" s="85">
        <f t="shared" si="101"/>
        <v>9028.8054000000011</v>
      </c>
    </row>
    <row r="93" spans="2:10" ht="18" customHeight="1" x14ac:dyDescent="0.2">
      <c r="B93" s="25">
        <v>232</v>
      </c>
      <c r="C93" s="103" t="s">
        <v>95</v>
      </c>
      <c r="D93" s="12">
        <f t="shared" ref="D93" si="102">SUM(D94:D97)</f>
        <v>950000</v>
      </c>
      <c r="E93" s="12">
        <f t="shared" ref="E93:J93" si="103">SUM(E94:E97)</f>
        <v>3594.9998000000001</v>
      </c>
      <c r="F93" s="12">
        <f t="shared" ref="F93:G93" si="104">SUM(F94:F97)</f>
        <v>0</v>
      </c>
      <c r="G93" s="12">
        <f t="shared" si="104"/>
        <v>53270.167799999996</v>
      </c>
      <c r="H93" s="12">
        <f t="shared" ref="H93" si="105">SUM(H94:H97)</f>
        <v>1929.5466200000001</v>
      </c>
      <c r="I93" s="12">
        <f t="shared" ref="I93" si="106">SUM(I94:I97)</f>
        <v>12498.995599999998</v>
      </c>
      <c r="J93" s="12">
        <f t="shared" si="103"/>
        <v>71293.709819999989</v>
      </c>
    </row>
    <row r="94" spans="2:10" x14ac:dyDescent="0.2">
      <c r="B94" s="23" t="s">
        <v>96</v>
      </c>
      <c r="C94" s="24" t="s">
        <v>243</v>
      </c>
      <c r="D94" s="20">
        <v>50000</v>
      </c>
      <c r="E94" s="20">
        <v>0</v>
      </c>
      <c r="F94" s="20">
        <v>0</v>
      </c>
      <c r="G94" s="20">
        <v>0</v>
      </c>
      <c r="H94" s="20">
        <v>0</v>
      </c>
      <c r="I94" s="20">
        <v>425.00060000000002</v>
      </c>
      <c r="J94" s="20">
        <f t="shared" ref="J94:J97" si="107">+E94+F94+G94+H94+I94</f>
        <v>425.00060000000002</v>
      </c>
    </row>
    <row r="95" spans="2:10" x14ac:dyDescent="0.2">
      <c r="B95" s="34" t="s">
        <v>97</v>
      </c>
      <c r="C95" s="24" t="s">
        <v>244</v>
      </c>
      <c r="D95" s="20">
        <v>300000</v>
      </c>
      <c r="E95" s="20">
        <v>3594.9998000000001</v>
      </c>
      <c r="F95" s="20">
        <v>0</v>
      </c>
      <c r="G95" s="20">
        <v>7604.1677999999993</v>
      </c>
      <c r="H95" s="20">
        <v>1929.5466200000001</v>
      </c>
      <c r="I95" s="20">
        <v>12073.994999999999</v>
      </c>
      <c r="J95" s="20">
        <f t="shared" si="107"/>
        <v>25202.709219999997</v>
      </c>
    </row>
    <row r="96" spans="2:10" x14ac:dyDescent="0.2">
      <c r="B96" s="23" t="s">
        <v>98</v>
      </c>
      <c r="C96" s="24" t="s">
        <v>245</v>
      </c>
      <c r="D96" s="20">
        <v>500000</v>
      </c>
      <c r="E96" s="20">
        <v>0</v>
      </c>
      <c r="F96" s="20">
        <v>0</v>
      </c>
      <c r="G96" s="20">
        <v>45666</v>
      </c>
      <c r="H96" s="20">
        <v>0</v>
      </c>
      <c r="I96" s="20">
        <v>0</v>
      </c>
      <c r="J96" s="20">
        <f t="shared" si="107"/>
        <v>45666</v>
      </c>
    </row>
    <row r="97" spans="2:10" x14ac:dyDescent="0.2">
      <c r="B97" s="34" t="s">
        <v>99</v>
      </c>
      <c r="C97" s="24" t="s">
        <v>100</v>
      </c>
      <c r="D97" s="20">
        <v>100000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f t="shared" si="107"/>
        <v>0</v>
      </c>
    </row>
    <row r="98" spans="2:10" x14ac:dyDescent="0.2">
      <c r="B98" s="25">
        <v>233</v>
      </c>
      <c r="C98" s="76" t="s">
        <v>246</v>
      </c>
      <c r="D98" s="12">
        <f t="shared" ref="D98" si="108">SUM(D99:D103)</f>
        <v>1250000</v>
      </c>
      <c r="E98" s="12">
        <f t="shared" ref="E98:J98" si="109">SUM(E99:E103)</f>
        <v>65527.362399999998</v>
      </c>
      <c r="F98" s="12">
        <f t="shared" ref="F98:G98" si="110">SUM(F99:F103)</f>
        <v>145506.05799999999</v>
      </c>
      <c r="G98" s="12">
        <f t="shared" si="110"/>
        <v>44445.06482</v>
      </c>
      <c r="H98" s="12">
        <f t="shared" ref="H98" si="111">SUM(H99:H103)</f>
        <v>2879.8850000000002</v>
      </c>
      <c r="I98" s="12">
        <f t="shared" ref="I98" si="112">SUM(I99:I103)</f>
        <v>432008.59799600003</v>
      </c>
      <c r="J98" s="12">
        <f t="shared" si="109"/>
        <v>690366.96821600001</v>
      </c>
    </row>
    <row r="99" spans="2:10" x14ac:dyDescent="0.2">
      <c r="B99" s="23" t="s">
        <v>101</v>
      </c>
      <c r="C99" s="24" t="s">
        <v>247</v>
      </c>
      <c r="D99" s="20">
        <v>500000</v>
      </c>
      <c r="E99" s="20">
        <v>0</v>
      </c>
      <c r="F99" s="20">
        <v>0</v>
      </c>
      <c r="G99" s="20">
        <v>340</v>
      </c>
      <c r="H99" s="20">
        <v>0</v>
      </c>
      <c r="I99" s="20">
        <v>0</v>
      </c>
      <c r="J99" s="20">
        <f t="shared" ref="J99:J103" si="113">+E99+F99+G99+H99+I99</f>
        <v>340</v>
      </c>
    </row>
    <row r="100" spans="2:10" x14ac:dyDescent="0.2">
      <c r="B100" s="23" t="s">
        <v>102</v>
      </c>
      <c r="C100" s="39" t="s">
        <v>248</v>
      </c>
      <c r="D100" s="20">
        <v>300000</v>
      </c>
      <c r="E100" s="20">
        <v>1407.3624</v>
      </c>
      <c r="F100" s="20">
        <v>0</v>
      </c>
      <c r="G100" s="20">
        <v>10310.03342</v>
      </c>
      <c r="H100" s="20">
        <v>2879.8850000000002</v>
      </c>
      <c r="I100" s="20">
        <v>201595.10580000002</v>
      </c>
      <c r="J100" s="20">
        <f t="shared" si="113"/>
        <v>216192.38662</v>
      </c>
    </row>
    <row r="101" spans="2:10" x14ac:dyDescent="0.2">
      <c r="B101" s="23" t="s">
        <v>103</v>
      </c>
      <c r="C101" s="24" t="s">
        <v>249</v>
      </c>
      <c r="D101" s="20">
        <v>200000</v>
      </c>
      <c r="E101" s="20">
        <v>63720</v>
      </c>
      <c r="F101" s="20">
        <v>142406.05799999999</v>
      </c>
      <c r="G101" s="20">
        <v>30895.0314</v>
      </c>
      <c r="H101" s="20">
        <v>0</v>
      </c>
      <c r="I101" s="20">
        <v>0</v>
      </c>
      <c r="J101" s="20">
        <f t="shared" si="113"/>
        <v>237021.0894</v>
      </c>
    </row>
    <row r="102" spans="2:10" x14ac:dyDescent="0.2">
      <c r="B102" s="23" t="s">
        <v>104</v>
      </c>
      <c r="C102" s="24" t="s">
        <v>250</v>
      </c>
      <c r="D102" s="20">
        <v>200000</v>
      </c>
      <c r="E102" s="20">
        <v>400</v>
      </c>
      <c r="F102" s="20">
        <v>3100</v>
      </c>
      <c r="G102" s="20">
        <v>2900</v>
      </c>
      <c r="H102" s="20">
        <v>0</v>
      </c>
      <c r="I102" s="20">
        <v>0</v>
      </c>
      <c r="J102" s="20">
        <f t="shared" si="113"/>
        <v>6400</v>
      </c>
    </row>
    <row r="103" spans="2:10" x14ac:dyDescent="0.2">
      <c r="B103" s="34" t="s">
        <v>105</v>
      </c>
      <c r="C103" s="24" t="s">
        <v>251</v>
      </c>
      <c r="D103" s="20">
        <v>50000</v>
      </c>
      <c r="E103" s="20">
        <v>0</v>
      </c>
      <c r="F103" s="20">
        <v>0</v>
      </c>
      <c r="G103" s="20">
        <v>0</v>
      </c>
      <c r="H103" s="20">
        <v>0</v>
      </c>
      <c r="I103" s="20">
        <v>230413.49219600001</v>
      </c>
      <c r="J103" s="20">
        <f t="shared" si="113"/>
        <v>230413.49219600001</v>
      </c>
    </row>
    <row r="104" spans="2:10" x14ac:dyDescent="0.2">
      <c r="B104" s="25">
        <v>234</v>
      </c>
      <c r="C104" s="103" t="s">
        <v>106</v>
      </c>
      <c r="D104" s="12">
        <f t="shared" ref="D104:J104" si="114">+D105</f>
        <v>100000</v>
      </c>
      <c r="E104" s="12">
        <f t="shared" si="114"/>
        <v>0</v>
      </c>
      <c r="F104" s="12">
        <f t="shared" si="114"/>
        <v>0</v>
      </c>
      <c r="G104" s="12">
        <f t="shared" si="114"/>
        <v>0</v>
      </c>
      <c r="H104" s="12">
        <f t="shared" si="114"/>
        <v>6900</v>
      </c>
      <c r="I104" s="12">
        <f t="shared" si="114"/>
        <v>0</v>
      </c>
      <c r="J104" s="12">
        <f t="shared" si="114"/>
        <v>6900</v>
      </c>
    </row>
    <row r="105" spans="2:10" x14ac:dyDescent="0.2">
      <c r="B105" s="34" t="s">
        <v>107</v>
      </c>
      <c r="C105" s="35" t="s">
        <v>252</v>
      </c>
      <c r="D105" s="20">
        <v>100000</v>
      </c>
      <c r="E105" s="20">
        <v>0</v>
      </c>
      <c r="F105" s="20">
        <v>0</v>
      </c>
      <c r="G105" s="20">
        <v>0</v>
      </c>
      <c r="H105" s="20">
        <v>6900</v>
      </c>
      <c r="I105" s="20">
        <v>0</v>
      </c>
      <c r="J105" s="20">
        <f t="shared" ref="J105" si="115">+E105+F105+G105+H105+I105</f>
        <v>6900</v>
      </c>
    </row>
    <row r="106" spans="2:10" x14ac:dyDescent="0.2">
      <c r="B106" s="25">
        <v>235</v>
      </c>
      <c r="C106" s="76" t="s">
        <v>187</v>
      </c>
      <c r="D106" s="12">
        <f t="shared" ref="D106" si="116">+D107+D108+D109+D110</f>
        <v>1600000</v>
      </c>
      <c r="E106" s="12">
        <f t="shared" ref="E106:J106" si="117">+E107+E108+E109+E110</f>
        <v>1883.3162</v>
      </c>
      <c r="F106" s="12">
        <f t="shared" ref="F106:G106" si="118">+F107+F108+F109+F110</f>
        <v>13442.8668</v>
      </c>
      <c r="G106" s="12">
        <f t="shared" si="118"/>
        <v>135792.45181999999</v>
      </c>
      <c r="H106" s="12">
        <f t="shared" ref="H106" si="119">+H107+H108+H109+H110</f>
        <v>55696</v>
      </c>
      <c r="I106" s="12">
        <f t="shared" ref="I106" si="120">+I107+I108+I109+I110</f>
        <v>0</v>
      </c>
      <c r="J106" s="12">
        <f t="shared" si="117"/>
        <v>206814.63481999998</v>
      </c>
    </row>
    <row r="107" spans="2:10" x14ac:dyDescent="0.2">
      <c r="B107" s="34" t="s">
        <v>108</v>
      </c>
      <c r="C107" s="35" t="s">
        <v>253</v>
      </c>
      <c r="D107" s="20">
        <v>50000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f t="shared" ref="J107:J110" si="121">+E107+F107+G107+H107+I107</f>
        <v>0</v>
      </c>
    </row>
    <row r="108" spans="2:10" x14ac:dyDescent="0.2">
      <c r="B108" s="23" t="s">
        <v>109</v>
      </c>
      <c r="C108" s="24" t="s">
        <v>254</v>
      </c>
      <c r="D108" s="20">
        <v>500000</v>
      </c>
      <c r="E108" s="20">
        <v>0</v>
      </c>
      <c r="F108" s="20">
        <v>0</v>
      </c>
      <c r="G108" s="20">
        <v>199.9982</v>
      </c>
      <c r="H108" s="20">
        <v>55696</v>
      </c>
      <c r="I108" s="20">
        <v>0</v>
      </c>
      <c r="J108" s="20">
        <f t="shared" si="121"/>
        <v>55895.998200000002</v>
      </c>
    </row>
    <row r="109" spans="2:10" x14ac:dyDescent="0.2">
      <c r="B109" s="23" t="s">
        <v>110</v>
      </c>
      <c r="C109" s="24" t="s">
        <v>255</v>
      </c>
      <c r="D109" s="20">
        <v>50000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f t="shared" si="121"/>
        <v>0</v>
      </c>
    </row>
    <row r="110" spans="2:10" x14ac:dyDescent="0.2">
      <c r="B110" s="23" t="s">
        <v>111</v>
      </c>
      <c r="C110" s="39" t="s">
        <v>185</v>
      </c>
      <c r="D110" s="20">
        <v>1000000</v>
      </c>
      <c r="E110" s="20">
        <v>1883.3162</v>
      </c>
      <c r="F110" s="20">
        <v>13442.8668</v>
      </c>
      <c r="G110" s="20">
        <v>135592.45361999999</v>
      </c>
      <c r="H110" s="20">
        <v>0</v>
      </c>
      <c r="I110" s="20">
        <v>0</v>
      </c>
      <c r="J110" s="20">
        <f t="shared" si="121"/>
        <v>150918.63661999998</v>
      </c>
    </row>
    <row r="111" spans="2:10" x14ac:dyDescent="0.2">
      <c r="B111" s="25">
        <v>236</v>
      </c>
      <c r="C111" s="29" t="s">
        <v>186</v>
      </c>
      <c r="D111" s="12">
        <f t="shared" ref="D111" si="122">+D112+D116+D120+D122+D125</f>
        <v>23000000</v>
      </c>
      <c r="E111" s="12">
        <f>+E112+E120</f>
        <v>12778.761619999999</v>
      </c>
      <c r="F111" s="12">
        <f>+F112+F116+F120+F125</f>
        <v>30566.642</v>
      </c>
      <c r="G111" s="12">
        <f>+G112+G116+G120+G125</f>
        <v>242015.80518820003</v>
      </c>
      <c r="H111" s="12">
        <f>+H112+H116+H120+H125</f>
        <v>13607.6715</v>
      </c>
      <c r="I111" s="12">
        <f>+I112+I116+I120+I125</f>
        <v>5443.0985799999999</v>
      </c>
      <c r="J111" s="12">
        <f t="shared" ref="J111" si="123">+J112+J116+J120+J122+J125</f>
        <v>304411.97888819996</v>
      </c>
    </row>
    <row r="112" spans="2:10" x14ac:dyDescent="0.2">
      <c r="B112" s="37">
        <v>2361</v>
      </c>
      <c r="C112" s="40" t="s">
        <v>112</v>
      </c>
      <c r="D112" s="15">
        <f t="shared" ref="D112" si="124">SUM(D113:D115)</f>
        <v>10500000</v>
      </c>
      <c r="E112" s="15">
        <f t="shared" ref="E112:J112" si="125">SUM(E113:E115)</f>
        <v>2600.0001999999999</v>
      </c>
      <c r="F112" s="15">
        <f t="shared" ref="F112:G112" si="126">SUM(F113:F115)</f>
        <v>1373.0008</v>
      </c>
      <c r="G112" s="15">
        <f t="shared" si="126"/>
        <v>869.99038819999998</v>
      </c>
      <c r="H112" s="15">
        <f t="shared" ref="H112" si="127">SUM(H113:H115)</f>
        <v>0</v>
      </c>
      <c r="I112" s="15">
        <f t="shared" ref="I112" si="128">SUM(I113:I115)</f>
        <v>5443.0985799999999</v>
      </c>
      <c r="J112" s="15">
        <f t="shared" si="125"/>
        <v>10286.0899682</v>
      </c>
    </row>
    <row r="113" spans="2:10" x14ac:dyDescent="0.2">
      <c r="B113" s="23" t="s">
        <v>113</v>
      </c>
      <c r="C113" s="24" t="s">
        <v>256</v>
      </c>
      <c r="D113" s="20">
        <v>4000000</v>
      </c>
      <c r="E113" s="20">
        <v>2600.0001999999999</v>
      </c>
      <c r="F113" s="20">
        <v>1373.0008</v>
      </c>
      <c r="G113" s="20">
        <v>869.99038819999998</v>
      </c>
      <c r="H113" s="20">
        <v>0</v>
      </c>
      <c r="I113" s="20">
        <v>297.99720000000002</v>
      </c>
      <c r="J113" s="20">
        <f t="shared" ref="J113:J115" si="129">+E113+F113+G113+H113+I113</f>
        <v>5140.9885881999999</v>
      </c>
    </row>
    <row r="114" spans="2:10" x14ac:dyDescent="0.2">
      <c r="B114" s="23" t="s">
        <v>114</v>
      </c>
      <c r="C114" s="24" t="s">
        <v>257</v>
      </c>
      <c r="D114" s="20">
        <v>4000000</v>
      </c>
      <c r="E114" s="20">
        <v>0</v>
      </c>
      <c r="F114" s="20">
        <v>0</v>
      </c>
      <c r="G114" s="20">
        <v>0</v>
      </c>
      <c r="H114" s="20">
        <v>0</v>
      </c>
      <c r="I114" s="20">
        <v>5145.1013800000001</v>
      </c>
      <c r="J114" s="20">
        <f t="shared" si="129"/>
        <v>5145.1013800000001</v>
      </c>
    </row>
    <row r="115" spans="2:10" x14ac:dyDescent="0.2">
      <c r="B115" s="23" t="s">
        <v>115</v>
      </c>
      <c r="C115" s="24" t="s">
        <v>258</v>
      </c>
      <c r="D115" s="20">
        <v>2500000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f t="shared" si="129"/>
        <v>0</v>
      </c>
    </row>
    <row r="116" spans="2:10" x14ac:dyDescent="0.2">
      <c r="B116" s="37">
        <v>2362</v>
      </c>
      <c r="C116" s="38" t="s">
        <v>116</v>
      </c>
      <c r="D116" s="15">
        <f t="shared" ref="D116" si="130">SUM(D117:D119)</f>
        <v>7000000</v>
      </c>
      <c r="E116" s="15">
        <f t="shared" ref="E116" si="131">SUM(E117:E119)</f>
        <v>0</v>
      </c>
      <c r="F116" s="15">
        <f t="shared" ref="F116:G116" si="132">SUM(F117:F119)</f>
        <v>0</v>
      </c>
      <c r="G116" s="15">
        <f t="shared" si="132"/>
        <v>87396.936000000002</v>
      </c>
      <c r="H116" s="15">
        <f t="shared" ref="H116" si="133">SUM(H117:H119)</f>
        <v>0</v>
      </c>
      <c r="I116" s="15">
        <f t="shared" ref="I116" si="134">SUM(I117:I119)</f>
        <v>0</v>
      </c>
      <c r="J116" s="15">
        <f>+J117+J118+J119</f>
        <v>87396.936000000002</v>
      </c>
    </row>
    <row r="117" spans="2:10" x14ac:dyDescent="0.2">
      <c r="B117" s="23" t="s">
        <v>117</v>
      </c>
      <c r="C117" s="24" t="s">
        <v>259</v>
      </c>
      <c r="D117" s="20">
        <v>1000000</v>
      </c>
      <c r="E117" s="20">
        <v>0</v>
      </c>
      <c r="F117" s="20">
        <v>0</v>
      </c>
      <c r="G117" s="20">
        <v>14187.3878</v>
      </c>
      <c r="H117" s="20">
        <v>0</v>
      </c>
      <c r="I117" s="20">
        <v>0</v>
      </c>
      <c r="J117" s="20">
        <f t="shared" ref="J117:J119" si="135">+E117+F117+G117+H117+I117</f>
        <v>14187.3878</v>
      </c>
    </row>
    <row r="118" spans="2:10" x14ac:dyDescent="0.2">
      <c r="B118" s="23" t="s">
        <v>118</v>
      </c>
      <c r="C118" s="24" t="s">
        <v>260</v>
      </c>
      <c r="D118" s="20">
        <v>2000000</v>
      </c>
      <c r="E118" s="20">
        <v>0</v>
      </c>
      <c r="F118" s="20">
        <v>0</v>
      </c>
      <c r="G118" s="20">
        <v>59319.544000000002</v>
      </c>
      <c r="H118" s="20">
        <v>0</v>
      </c>
      <c r="I118" s="20">
        <v>0</v>
      </c>
      <c r="J118" s="20">
        <f t="shared" si="135"/>
        <v>59319.544000000002</v>
      </c>
    </row>
    <row r="119" spans="2:10" x14ac:dyDescent="0.2">
      <c r="B119" s="23" t="s">
        <v>119</v>
      </c>
      <c r="C119" s="24" t="s">
        <v>261</v>
      </c>
      <c r="D119" s="20">
        <v>4000000</v>
      </c>
      <c r="E119" s="20">
        <v>0</v>
      </c>
      <c r="F119" s="20">
        <v>0</v>
      </c>
      <c r="G119" s="20">
        <v>13890.004199999999</v>
      </c>
      <c r="H119" s="20">
        <v>0</v>
      </c>
      <c r="I119" s="20">
        <v>0</v>
      </c>
      <c r="J119" s="20">
        <f t="shared" si="135"/>
        <v>13890.004199999999</v>
      </c>
    </row>
    <row r="120" spans="2:10" x14ac:dyDescent="0.2">
      <c r="B120" s="37">
        <v>2363</v>
      </c>
      <c r="C120" s="38" t="s">
        <v>120</v>
      </c>
      <c r="D120" s="15">
        <f t="shared" ref="D120:J120" si="136">SUM(D121:D121)</f>
        <v>1000000</v>
      </c>
      <c r="E120" s="15">
        <f t="shared" si="136"/>
        <v>10178.761419999999</v>
      </c>
      <c r="F120" s="15">
        <f t="shared" si="136"/>
        <v>7294.4931999999999</v>
      </c>
      <c r="G120" s="15">
        <f t="shared" si="136"/>
        <v>153748.87880000001</v>
      </c>
      <c r="H120" s="15">
        <f t="shared" si="136"/>
        <v>13607.6715</v>
      </c>
      <c r="I120" s="15">
        <f t="shared" si="136"/>
        <v>0</v>
      </c>
      <c r="J120" s="15">
        <f t="shared" si="136"/>
        <v>184829.80492</v>
      </c>
    </row>
    <row r="121" spans="2:10" ht="16.5" customHeight="1" x14ac:dyDescent="0.2">
      <c r="B121" s="23" t="s">
        <v>121</v>
      </c>
      <c r="C121" s="82" t="s">
        <v>262</v>
      </c>
      <c r="D121" s="20">
        <v>1000000</v>
      </c>
      <c r="E121" s="20">
        <v>10178.761419999999</v>
      </c>
      <c r="F121" s="20">
        <v>7294.4931999999999</v>
      </c>
      <c r="G121" s="20">
        <v>153748.87880000001</v>
      </c>
      <c r="H121" s="20">
        <v>13607.6715</v>
      </c>
      <c r="I121" s="20">
        <v>0</v>
      </c>
      <c r="J121" s="20">
        <f t="shared" ref="J121" si="137">+E121+F121+G121+H121+I121</f>
        <v>184829.80492</v>
      </c>
    </row>
    <row r="122" spans="2:10" x14ac:dyDescent="0.2">
      <c r="B122" s="37">
        <v>2364</v>
      </c>
      <c r="C122" s="38" t="s">
        <v>122</v>
      </c>
      <c r="D122" s="15">
        <f t="shared" ref="D122" si="138">+D123+D124</f>
        <v>4000000</v>
      </c>
      <c r="E122" s="15">
        <f t="shared" ref="E122:J122" si="139">+E123+E124</f>
        <v>0</v>
      </c>
      <c r="F122" s="15">
        <f t="shared" ref="F122:G122" si="140">+F123+F124</f>
        <v>0</v>
      </c>
      <c r="G122" s="15">
        <f t="shared" si="140"/>
        <v>0</v>
      </c>
      <c r="H122" s="15">
        <f t="shared" ref="H122" si="141">+H123+H124</f>
        <v>0</v>
      </c>
      <c r="I122" s="15">
        <f t="shared" ref="I122" si="142">+I123+I124</f>
        <v>0</v>
      </c>
      <c r="J122" s="15">
        <f t="shared" si="139"/>
        <v>0</v>
      </c>
    </row>
    <row r="123" spans="2:10" ht="13.5" customHeight="1" x14ac:dyDescent="0.2">
      <c r="B123" s="23" t="s">
        <v>123</v>
      </c>
      <c r="C123" s="24" t="s">
        <v>263</v>
      </c>
      <c r="D123" s="20">
        <v>3500000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f t="shared" ref="J123:J124" si="143">+E123+F123+G123+H123+I123</f>
        <v>0</v>
      </c>
    </row>
    <row r="124" spans="2:10" ht="14.25" customHeight="1" x14ac:dyDescent="0.2">
      <c r="B124" s="23" t="s">
        <v>124</v>
      </c>
      <c r="C124" s="24" t="s">
        <v>264</v>
      </c>
      <c r="D124" s="20">
        <v>500000</v>
      </c>
      <c r="E124" s="20">
        <v>0</v>
      </c>
      <c r="F124" s="20">
        <v>0</v>
      </c>
      <c r="G124" s="20">
        <v>0</v>
      </c>
      <c r="H124" s="20">
        <v>0</v>
      </c>
      <c r="I124" s="20">
        <v>0</v>
      </c>
      <c r="J124" s="20">
        <f t="shared" si="143"/>
        <v>0</v>
      </c>
    </row>
    <row r="125" spans="2:10" ht="17.25" customHeight="1" x14ac:dyDescent="0.2">
      <c r="B125" s="37">
        <v>2369</v>
      </c>
      <c r="C125" s="38" t="s">
        <v>125</v>
      </c>
      <c r="D125" s="15">
        <f t="shared" ref="D125:J125" si="144">+D126</f>
        <v>500000</v>
      </c>
      <c r="E125" s="15">
        <f t="shared" si="144"/>
        <v>0</v>
      </c>
      <c r="F125" s="15">
        <f t="shared" si="144"/>
        <v>21899.147999999997</v>
      </c>
      <c r="G125" s="15">
        <f t="shared" si="144"/>
        <v>0</v>
      </c>
      <c r="H125" s="15">
        <f t="shared" si="144"/>
        <v>0</v>
      </c>
      <c r="I125" s="15">
        <f t="shared" si="144"/>
        <v>0</v>
      </c>
      <c r="J125" s="15">
        <f t="shared" si="144"/>
        <v>21899.147999999997</v>
      </c>
    </row>
    <row r="126" spans="2:10" ht="17.25" customHeight="1" x14ac:dyDescent="0.2">
      <c r="B126" s="34" t="s">
        <v>126</v>
      </c>
      <c r="C126" s="35" t="s">
        <v>265</v>
      </c>
      <c r="D126" s="20">
        <v>500000</v>
      </c>
      <c r="E126" s="20">
        <v>0</v>
      </c>
      <c r="F126" s="20">
        <v>21899.147999999997</v>
      </c>
      <c r="G126" s="20">
        <v>0</v>
      </c>
      <c r="H126" s="20">
        <v>0</v>
      </c>
      <c r="I126" s="20">
        <v>0</v>
      </c>
      <c r="J126" s="20">
        <f t="shared" ref="J126" si="145">+E126+F126+G126+H126+I126</f>
        <v>21899.147999999997</v>
      </c>
    </row>
    <row r="127" spans="2:10" ht="25.5" x14ac:dyDescent="0.2">
      <c r="B127" s="25">
        <v>237</v>
      </c>
      <c r="C127" s="29" t="s">
        <v>127</v>
      </c>
      <c r="D127" s="12">
        <f t="shared" ref="D127" si="146">+D128+D132</f>
        <v>20400000</v>
      </c>
      <c r="E127" s="12">
        <f>+E128+E132</f>
        <v>1113198.7638000008</v>
      </c>
      <c r="F127" s="12">
        <f>+F128+F132</f>
        <v>1106595.4132200021</v>
      </c>
      <c r="G127" s="12">
        <f>+G128+G132</f>
        <v>1211932.6034000001</v>
      </c>
      <c r="H127" s="12">
        <f>+H128+H132</f>
        <v>1088568.8700000001</v>
      </c>
      <c r="I127" s="12">
        <f>+I128+I132</f>
        <v>2525673.7072000001</v>
      </c>
      <c r="J127" s="12">
        <f t="shared" ref="J127" si="147">+J128+J132</f>
        <v>7045969.3576200008</v>
      </c>
    </row>
    <row r="128" spans="2:10" x14ac:dyDescent="0.2">
      <c r="B128" s="37">
        <v>2371</v>
      </c>
      <c r="C128" s="38" t="s">
        <v>128</v>
      </c>
      <c r="D128" s="104">
        <f t="shared" ref="D128" si="148">SUM(D129:D131)</f>
        <v>20100000</v>
      </c>
      <c r="E128" s="15">
        <f t="shared" ref="E128:J128" si="149">SUM(E129:E131)</f>
        <v>1085523.7400000007</v>
      </c>
      <c r="F128" s="15">
        <f t="shared" ref="F128:G128" si="150">SUM(F129:F131)</f>
        <v>1104610.4932200022</v>
      </c>
      <c r="G128" s="15">
        <f t="shared" si="150"/>
        <v>1114363.0390000001</v>
      </c>
      <c r="H128" s="15">
        <f t="shared" ref="H128" si="151">SUM(H129:H131)</f>
        <v>1088568.8700000001</v>
      </c>
      <c r="I128" s="15">
        <f t="shared" ref="I128" si="152">SUM(I129:I131)</f>
        <v>2518883.0699999998</v>
      </c>
      <c r="J128" s="15">
        <f t="shared" si="149"/>
        <v>6911949.212220001</v>
      </c>
    </row>
    <row r="129" spans="2:10" x14ac:dyDescent="0.2">
      <c r="B129" s="23" t="s">
        <v>129</v>
      </c>
      <c r="C129" s="24" t="s">
        <v>130</v>
      </c>
      <c r="D129" s="20">
        <v>10000000</v>
      </c>
      <c r="E129" s="20">
        <v>549103.80000000109</v>
      </c>
      <c r="F129" s="20">
        <v>563974.27500000107</v>
      </c>
      <c r="G129" s="20">
        <v>563408.99500000011</v>
      </c>
      <c r="H129" s="20">
        <v>556174.46500000008</v>
      </c>
      <c r="I129" s="20">
        <v>1996331.5649999999</v>
      </c>
      <c r="J129" s="20">
        <f t="shared" ref="J129:J131" si="153">+E129+F129+G129+H129+I129</f>
        <v>4228993.1000000015</v>
      </c>
    </row>
    <row r="130" spans="2:10" x14ac:dyDescent="0.2">
      <c r="B130" s="23" t="s">
        <v>131</v>
      </c>
      <c r="C130" s="24" t="s">
        <v>132</v>
      </c>
      <c r="D130" s="20">
        <v>10000000</v>
      </c>
      <c r="E130" s="20">
        <v>536006.93999999948</v>
      </c>
      <c r="F130" s="20">
        <v>540194.21500000102</v>
      </c>
      <c r="G130" s="20">
        <v>539628.93500000006</v>
      </c>
      <c r="H130" s="20">
        <v>532394.40500000003</v>
      </c>
      <c r="I130" s="20">
        <v>522551.505</v>
      </c>
      <c r="J130" s="20">
        <f t="shared" si="153"/>
        <v>2670776.0000000005</v>
      </c>
    </row>
    <row r="131" spans="2:10" x14ac:dyDescent="0.2">
      <c r="B131" s="23" t="s">
        <v>133</v>
      </c>
      <c r="C131" s="24" t="s">
        <v>134</v>
      </c>
      <c r="D131" s="20">
        <v>100000</v>
      </c>
      <c r="E131" s="20">
        <v>413</v>
      </c>
      <c r="F131" s="20">
        <v>442.00322</v>
      </c>
      <c r="G131" s="20">
        <v>11325.109</v>
      </c>
      <c r="H131" s="20">
        <v>0</v>
      </c>
      <c r="I131" s="20">
        <v>0</v>
      </c>
      <c r="J131" s="20">
        <f t="shared" si="153"/>
        <v>12180.112220000001</v>
      </c>
    </row>
    <row r="132" spans="2:10" x14ac:dyDescent="0.2">
      <c r="B132" s="37">
        <v>2372</v>
      </c>
      <c r="C132" s="38" t="s">
        <v>135</v>
      </c>
      <c r="D132" s="105">
        <f t="shared" ref="D132:J132" si="154">+D133</f>
        <v>300000</v>
      </c>
      <c r="E132" s="15">
        <f t="shared" si="154"/>
        <v>27675.023800000003</v>
      </c>
      <c r="F132" s="15">
        <f t="shared" si="154"/>
        <v>1984.9199999999998</v>
      </c>
      <c r="G132" s="15">
        <f t="shared" si="154"/>
        <v>97569.564400000003</v>
      </c>
      <c r="H132" s="15">
        <f t="shared" si="154"/>
        <v>0</v>
      </c>
      <c r="I132" s="15">
        <f t="shared" si="154"/>
        <v>6790.6371999999992</v>
      </c>
      <c r="J132" s="15">
        <f t="shared" si="154"/>
        <v>134020.14540000001</v>
      </c>
    </row>
    <row r="133" spans="2:10" x14ac:dyDescent="0.2">
      <c r="B133" s="34" t="s">
        <v>136</v>
      </c>
      <c r="C133" s="81" t="s">
        <v>266</v>
      </c>
      <c r="D133" s="20">
        <v>300000</v>
      </c>
      <c r="E133" s="20">
        <v>27675.023800000003</v>
      </c>
      <c r="F133" s="20">
        <v>1984.9199999999998</v>
      </c>
      <c r="G133" s="20">
        <v>97569.564400000003</v>
      </c>
      <c r="H133" s="20">
        <v>0</v>
      </c>
      <c r="I133" s="20">
        <v>6790.6371999999992</v>
      </c>
      <c r="J133" s="20">
        <f t="shared" ref="J133" si="155">+E133+F133+G133+H133+I133</f>
        <v>134020.14540000001</v>
      </c>
    </row>
    <row r="134" spans="2:10" x14ac:dyDescent="0.2">
      <c r="B134" s="25">
        <v>239</v>
      </c>
      <c r="C134" s="76" t="s">
        <v>267</v>
      </c>
      <c r="D134" s="12">
        <f t="shared" ref="D134" si="156">SUM(D135:D140)</f>
        <v>5850000</v>
      </c>
      <c r="E134" s="12">
        <f t="shared" ref="E134:J134" si="157">SUM(E135:E140)</f>
        <v>1167774.7901999999</v>
      </c>
      <c r="F134" s="12">
        <f t="shared" ref="F134:G134" si="158">SUM(F135:F140)</f>
        <v>486543.13203999994</v>
      </c>
      <c r="G134" s="12">
        <f t="shared" si="158"/>
        <v>441021.74179999996</v>
      </c>
      <c r="H134" s="12">
        <f t="shared" ref="H134" si="159">SUM(H135:H140)</f>
        <v>20009.17338</v>
      </c>
      <c r="I134" s="12">
        <f t="shared" ref="I134" si="160">SUM(I135:I140)</f>
        <v>783257.58939999994</v>
      </c>
      <c r="J134" s="12">
        <f t="shared" si="157"/>
        <v>2898606.4268199997</v>
      </c>
    </row>
    <row r="135" spans="2:10" x14ac:dyDescent="0.2">
      <c r="B135" s="23" t="s">
        <v>137</v>
      </c>
      <c r="C135" s="71" t="s">
        <v>268</v>
      </c>
      <c r="D135" s="20">
        <v>500000</v>
      </c>
      <c r="E135" s="20">
        <v>8957.7254000000012</v>
      </c>
      <c r="F135" s="20">
        <v>11249.636400000001</v>
      </c>
      <c r="G135" s="20">
        <v>1185.0032000000001</v>
      </c>
      <c r="H135" s="20">
        <v>0</v>
      </c>
      <c r="I135" s="20">
        <v>194121.8</v>
      </c>
      <c r="J135" s="20">
        <f t="shared" ref="J135:J140" si="161">+E135+F135+G135+H135+I135</f>
        <v>215514.16499999998</v>
      </c>
    </row>
    <row r="136" spans="2:10" ht="16.5" customHeight="1" x14ac:dyDescent="0.2">
      <c r="B136" s="23" t="s">
        <v>138</v>
      </c>
      <c r="C136" s="71" t="s">
        <v>269</v>
      </c>
      <c r="D136" s="20">
        <v>2000000</v>
      </c>
      <c r="E136" s="20">
        <v>1158817.0647999998</v>
      </c>
      <c r="F136" s="20">
        <v>147330.5166</v>
      </c>
      <c r="G136" s="20">
        <v>282710.99479999999</v>
      </c>
      <c r="H136" s="20">
        <v>10455.302199999998</v>
      </c>
      <c r="I136" s="20">
        <v>570454.78460000001</v>
      </c>
      <c r="J136" s="20">
        <f t="shared" si="161"/>
        <v>2169768.6629999997</v>
      </c>
    </row>
    <row r="137" spans="2:10" x14ac:dyDescent="0.2">
      <c r="B137" s="23" t="s">
        <v>139</v>
      </c>
      <c r="C137" s="82" t="s">
        <v>270</v>
      </c>
      <c r="D137" s="20">
        <v>200000</v>
      </c>
      <c r="E137" s="20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f t="shared" si="161"/>
        <v>0</v>
      </c>
    </row>
    <row r="138" spans="2:10" ht="16.5" customHeight="1" x14ac:dyDescent="0.2">
      <c r="B138" s="34" t="s">
        <v>140</v>
      </c>
      <c r="C138" s="81" t="s">
        <v>271</v>
      </c>
      <c r="D138" s="20">
        <v>100000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f t="shared" si="161"/>
        <v>0</v>
      </c>
    </row>
    <row r="139" spans="2:10" x14ac:dyDescent="0.2">
      <c r="B139" s="34" t="s">
        <v>141</v>
      </c>
      <c r="C139" s="81" t="s">
        <v>272</v>
      </c>
      <c r="D139" s="20">
        <v>50000</v>
      </c>
      <c r="E139" s="20">
        <v>0</v>
      </c>
      <c r="F139" s="20">
        <v>15990.002999999999</v>
      </c>
      <c r="G139" s="20">
        <v>15549.9928</v>
      </c>
      <c r="H139" s="20">
        <v>0</v>
      </c>
      <c r="I139" s="20">
        <v>0</v>
      </c>
      <c r="J139" s="20">
        <f t="shared" si="161"/>
        <v>31539.995799999997</v>
      </c>
    </row>
    <row r="140" spans="2:10" x14ac:dyDescent="0.2">
      <c r="B140" s="23" t="s">
        <v>142</v>
      </c>
      <c r="C140" s="71" t="s">
        <v>273</v>
      </c>
      <c r="D140" s="20">
        <v>3000000</v>
      </c>
      <c r="E140" s="20">
        <v>0</v>
      </c>
      <c r="F140" s="20">
        <v>311972.97603999998</v>
      </c>
      <c r="G140" s="20">
        <v>141575.75099999999</v>
      </c>
      <c r="H140" s="20">
        <v>9553.8711800000001</v>
      </c>
      <c r="I140" s="20">
        <v>18681.004800000002</v>
      </c>
      <c r="J140" s="20">
        <f t="shared" si="161"/>
        <v>481783.60301999998</v>
      </c>
    </row>
    <row r="141" spans="2:10" x14ac:dyDescent="0.2">
      <c r="B141" s="31">
        <v>24</v>
      </c>
      <c r="C141" s="41" t="s">
        <v>143</v>
      </c>
      <c r="D141" s="9">
        <f t="shared" ref="D141:J141" si="162">+D142</f>
        <v>2300000</v>
      </c>
      <c r="E141" s="9">
        <f t="shared" si="162"/>
        <v>0</v>
      </c>
      <c r="F141" s="9">
        <f t="shared" si="162"/>
        <v>5000000</v>
      </c>
      <c r="G141" s="9">
        <f t="shared" si="162"/>
        <v>199394.13</v>
      </c>
      <c r="H141" s="9">
        <f t="shared" si="162"/>
        <v>0</v>
      </c>
      <c r="I141" s="9">
        <f t="shared" si="162"/>
        <v>97940</v>
      </c>
      <c r="J141" s="9">
        <f t="shared" si="162"/>
        <v>5297334.13</v>
      </c>
    </row>
    <row r="142" spans="2:10" ht="25.5" x14ac:dyDescent="0.2">
      <c r="B142" s="25">
        <v>241</v>
      </c>
      <c r="C142" s="76" t="s">
        <v>296</v>
      </c>
      <c r="D142" s="30">
        <f t="shared" ref="D142:J142" si="163">+D143+D144</f>
        <v>2300000</v>
      </c>
      <c r="E142" s="30">
        <f t="shared" si="163"/>
        <v>0</v>
      </c>
      <c r="F142" s="30">
        <f t="shared" si="163"/>
        <v>5000000</v>
      </c>
      <c r="G142" s="30">
        <f t="shared" si="163"/>
        <v>199394.13</v>
      </c>
      <c r="H142" s="30">
        <f t="shared" si="163"/>
        <v>0</v>
      </c>
      <c r="I142" s="30">
        <f t="shared" ref="I142" si="164">+I143+I144</f>
        <v>97940</v>
      </c>
      <c r="J142" s="30">
        <f t="shared" si="163"/>
        <v>5297334.13</v>
      </c>
    </row>
    <row r="143" spans="2:10" ht="18" customHeight="1" x14ac:dyDescent="0.2">
      <c r="B143" s="23" t="s">
        <v>145</v>
      </c>
      <c r="C143" s="33" t="s">
        <v>274</v>
      </c>
      <c r="D143" s="20">
        <v>1000000</v>
      </c>
      <c r="E143" s="20">
        <v>0</v>
      </c>
      <c r="F143" s="20">
        <v>0</v>
      </c>
      <c r="G143" s="20">
        <v>0</v>
      </c>
      <c r="H143" s="20">
        <v>0</v>
      </c>
      <c r="I143" s="20">
        <v>0</v>
      </c>
      <c r="J143" s="20">
        <f t="shared" ref="J143:J144" si="165">+E143+F143+G143+H143+I143</f>
        <v>0</v>
      </c>
    </row>
    <row r="144" spans="2:10" ht="20.25" customHeight="1" x14ac:dyDescent="0.2">
      <c r="B144" s="34" t="s">
        <v>291</v>
      </c>
      <c r="C144" s="67" t="s">
        <v>297</v>
      </c>
      <c r="D144" s="20">
        <v>1300000</v>
      </c>
      <c r="E144" s="20">
        <v>0</v>
      </c>
      <c r="F144" s="20">
        <v>5000000</v>
      </c>
      <c r="G144" s="20">
        <v>199394.13</v>
      </c>
      <c r="H144" s="20">
        <v>0</v>
      </c>
      <c r="I144" s="20">
        <v>97940</v>
      </c>
      <c r="J144" s="20">
        <f t="shared" si="165"/>
        <v>5297334.13</v>
      </c>
    </row>
    <row r="145" spans="2:10" ht="27" customHeight="1" x14ac:dyDescent="0.2">
      <c r="B145" s="31">
        <v>26</v>
      </c>
      <c r="C145" s="106" t="s">
        <v>148</v>
      </c>
      <c r="D145" s="9">
        <f t="shared" ref="D145" si="166">+D146+D151+D154+D157+D160</f>
        <v>50761669</v>
      </c>
      <c r="E145" s="9">
        <f t="shared" ref="E145:J145" si="167">+E146+E151+E154+E157+E160</f>
        <v>406394.82019999996</v>
      </c>
      <c r="F145" s="9">
        <f t="shared" ref="F145:G145" si="168">+F146+F151+F154+F157+F160</f>
        <v>3879012.3292</v>
      </c>
      <c r="G145" s="9">
        <f t="shared" si="168"/>
        <v>14720525.051400002</v>
      </c>
      <c r="H145" s="9">
        <f t="shared" ref="H145" si="169">+H146+H151+H154+H157+H160</f>
        <v>970139.99719999998</v>
      </c>
      <c r="I145" s="9">
        <f t="shared" ref="I145" si="170">+I146+I151+I154+I157+I160</f>
        <v>15923187.556399999</v>
      </c>
      <c r="J145" s="9">
        <f t="shared" si="167"/>
        <v>35899259.7544</v>
      </c>
    </row>
    <row r="146" spans="2:10" ht="15" customHeight="1" x14ac:dyDescent="0.2">
      <c r="B146" s="25">
        <v>261</v>
      </c>
      <c r="C146" s="76" t="s">
        <v>149</v>
      </c>
      <c r="D146" s="12">
        <f t="shared" ref="D146" si="171">+D147+D148+D149+D150</f>
        <v>9881669</v>
      </c>
      <c r="E146" s="12">
        <f t="shared" ref="E146:J146" si="172">+E147+E148+E149+E150</f>
        <v>406394.82019999996</v>
      </c>
      <c r="F146" s="12">
        <f t="shared" ref="F146:G146" si="173">+F147+F148+F149+F150</f>
        <v>735352.32919999992</v>
      </c>
      <c r="G146" s="12">
        <f t="shared" si="173"/>
        <v>13725845.231400002</v>
      </c>
      <c r="H146" s="12">
        <f t="shared" ref="H146" si="174">+H147+H148+H149+H150</f>
        <v>187799.99720000001</v>
      </c>
      <c r="I146" s="12">
        <f t="shared" ref="I146" si="175">+I147+I148+I149+I150</f>
        <v>15923187.556399999</v>
      </c>
      <c r="J146" s="12">
        <f t="shared" si="172"/>
        <v>30978579.9344</v>
      </c>
    </row>
    <row r="147" spans="2:10" x14ac:dyDescent="0.2">
      <c r="B147" s="23" t="s">
        <v>150</v>
      </c>
      <c r="C147" s="71" t="s">
        <v>275</v>
      </c>
      <c r="D147" s="20">
        <v>1000000</v>
      </c>
      <c r="E147" s="20">
        <v>64664</v>
      </c>
      <c r="F147" s="20">
        <v>0</v>
      </c>
      <c r="G147" s="20">
        <v>0</v>
      </c>
      <c r="H147" s="20">
        <v>0</v>
      </c>
      <c r="I147" s="20">
        <v>0</v>
      </c>
      <c r="J147" s="20">
        <f t="shared" ref="J147:J150" si="176">+E147+F147+G147+H147+I147</f>
        <v>64664</v>
      </c>
    </row>
    <row r="148" spans="2:10" ht="17.25" customHeight="1" x14ac:dyDescent="0.2">
      <c r="B148" s="23" t="s">
        <v>151</v>
      </c>
      <c r="C148" s="71" t="s">
        <v>276</v>
      </c>
      <c r="D148" s="20">
        <v>7881669</v>
      </c>
      <c r="E148" s="20">
        <v>341730.82019999996</v>
      </c>
      <c r="F148" s="20">
        <v>735352.32919999992</v>
      </c>
      <c r="G148" s="20">
        <v>13725845.231400002</v>
      </c>
      <c r="H148" s="20">
        <v>7299.9991999999993</v>
      </c>
      <c r="I148" s="20">
        <v>15923187.556399999</v>
      </c>
      <c r="J148" s="20">
        <f t="shared" si="176"/>
        <v>30733415.9364</v>
      </c>
    </row>
    <row r="149" spans="2:10" ht="18" customHeight="1" x14ac:dyDescent="0.2">
      <c r="B149" s="23" t="s">
        <v>152</v>
      </c>
      <c r="C149" s="71" t="s">
        <v>153</v>
      </c>
      <c r="D149" s="20">
        <v>500000</v>
      </c>
      <c r="E149" s="20">
        <v>0</v>
      </c>
      <c r="F149" s="20">
        <v>0</v>
      </c>
      <c r="G149" s="20">
        <v>0</v>
      </c>
      <c r="H149" s="20">
        <v>180499.99800000002</v>
      </c>
      <c r="I149" s="20">
        <v>0</v>
      </c>
      <c r="J149" s="20">
        <f t="shared" si="176"/>
        <v>180499.99800000002</v>
      </c>
    </row>
    <row r="150" spans="2:10" ht="18.75" customHeight="1" x14ac:dyDescent="0.2">
      <c r="B150" s="23" t="s">
        <v>154</v>
      </c>
      <c r="C150" s="71" t="s">
        <v>277</v>
      </c>
      <c r="D150" s="20">
        <v>500000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f t="shared" si="176"/>
        <v>0</v>
      </c>
    </row>
    <row r="151" spans="2:10" ht="25.5" x14ac:dyDescent="0.2">
      <c r="B151" s="25">
        <v>262</v>
      </c>
      <c r="C151" s="76" t="s">
        <v>188</v>
      </c>
      <c r="D151" s="12">
        <f t="shared" ref="D151" si="177">+D152+D153</f>
        <v>100000</v>
      </c>
      <c r="E151" s="12">
        <f t="shared" ref="E151:J151" si="178">+E152+E153</f>
        <v>0</v>
      </c>
      <c r="F151" s="12">
        <f t="shared" ref="F151:G151" si="179">+F152+F153</f>
        <v>14160</v>
      </c>
      <c r="G151" s="12">
        <f t="shared" si="179"/>
        <v>994679.82000000007</v>
      </c>
      <c r="H151" s="12">
        <f t="shared" ref="H151" si="180">+H152+H153</f>
        <v>0</v>
      </c>
      <c r="I151" s="12">
        <f t="shared" ref="I151" si="181">+I152+I153</f>
        <v>0</v>
      </c>
      <c r="J151" s="12">
        <f t="shared" si="178"/>
        <v>1008839.8200000001</v>
      </c>
    </row>
    <row r="152" spans="2:10" ht="18" customHeight="1" x14ac:dyDescent="0.2">
      <c r="B152" s="23" t="s">
        <v>155</v>
      </c>
      <c r="C152" s="71" t="s">
        <v>278</v>
      </c>
      <c r="D152" s="20">
        <v>50000</v>
      </c>
      <c r="E152" s="20">
        <v>0</v>
      </c>
      <c r="F152" s="20">
        <v>14160</v>
      </c>
      <c r="G152" s="20">
        <v>0</v>
      </c>
      <c r="H152" s="20">
        <v>0</v>
      </c>
      <c r="I152" s="20">
        <v>0</v>
      </c>
      <c r="J152" s="20">
        <f t="shared" ref="J152:J153" si="182">+E152+F152+G152+H152+I152</f>
        <v>14160</v>
      </c>
    </row>
    <row r="153" spans="2:10" ht="19.5" customHeight="1" x14ac:dyDescent="0.2">
      <c r="B153" s="23" t="s">
        <v>156</v>
      </c>
      <c r="C153" s="71" t="s">
        <v>279</v>
      </c>
      <c r="D153" s="20">
        <v>50000</v>
      </c>
      <c r="E153" s="20">
        <v>0</v>
      </c>
      <c r="F153" s="20">
        <v>0</v>
      </c>
      <c r="G153" s="20">
        <v>994679.82000000007</v>
      </c>
      <c r="H153" s="20">
        <v>0</v>
      </c>
      <c r="I153" s="20">
        <v>0</v>
      </c>
      <c r="J153" s="20">
        <f t="shared" si="182"/>
        <v>994679.82000000007</v>
      </c>
    </row>
    <row r="154" spans="2:10" ht="25.5" x14ac:dyDescent="0.2">
      <c r="B154" s="107">
        <v>264</v>
      </c>
      <c r="C154" s="29" t="s">
        <v>157</v>
      </c>
      <c r="D154" s="108">
        <f t="shared" ref="D154" si="183">+D155+D156</f>
        <v>10500000</v>
      </c>
      <c r="E154" s="12">
        <f t="shared" ref="E154:J154" si="184">+E155+E156</f>
        <v>0</v>
      </c>
      <c r="F154" s="12">
        <f t="shared" ref="F154:G154" si="185">+F155+F156</f>
        <v>3129500</v>
      </c>
      <c r="G154" s="12">
        <f t="shared" si="185"/>
        <v>0</v>
      </c>
      <c r="H154" s="12">
        <f t="shared" ref="H154" si="186">+H155+H156</f>
        <v>0</v>
      </c>
      <c r="I154" s="12">
        <f t="shared" ref="I154" si="187">+I155+I156</f>
        <v>0</v>
      </c>
      <c r="J154" s="12">
        <f t="shared" si="184"/>
        <v>3129500</v>
      </c>
    </row>
    <row r="155" spans="2:10" ht="18.75" customHeight="1" x14ac:dyDescent="0.2">
      <c r="B155" s="23" t="s">
        <v>158</v>
      </c>
      <c r="C155" s="33" t="s">
        <v>280</v>
      </c>
      <c r="D155" s="20">
        <v>10000000</v>
      </c>
      <c r="E155" s="20">
        <v>0</v>
      </c>
      <c r="F155" s="20">
        <v>3129500</v>
      </c>
      <c r="G155" s="20">
        <v>0</v>
      </c>
      <c r="H155" s="20">
        <v>0</v>
      </c>
      <c r="I155" s="20">
        <v>0</v>
      </c>
      <c r="J155" s="20">
        <f t="shared" ref="J155:J156" si="188">+E155+F155+G155+H155+I155</f>
        <v>3129500</v>
      </c>
    </row>
    <row r="156" spans="2:10" ht="16.5" customHeight="1" x14ac:dyDescent="0.2">
      <c r="B156" s="34" t="s">
        <v>159</v>
      </c>
      <c r="C156" s="36" t="s">
        <v>281</v>
      </c>
      <c r="D156" s="20">
        <v>500000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f t="shared" si="188"/>
        <v>0</v>
      </c>
    </row>
    <row r="157" spans="2:10" x14ac:dyDescent="0.2">
      <c r="B157" s="25">
        <v>265</v>
      </c>
      <c r="C157" s="76" t="s">
        <v>160</v>
      </c>
      <c r="D157" s="12">
        <f t="shared" ref="D157" si="189">+D158+D159</f>
        <v>3500000</v>
      </c>
      <c r="E157" s="12">
        <f t="shared" ref="E157:J157" si="190">+E158+E159</f>
        <v>0</v>
      </c>
      <c r="F157" s="12">
        <f t="shared" ref="F157:G157" si="191">+F158+F159</f>
        <v>0</v>
      </c>
      <c r="G157" s="12">
        <f t="shared" si="191"/>
        <v>0</v>
      </c>
      <c r="H157" s="12">
        <f t="shared" ref="H157" si="192">+H158+H159</f>
        <v>0</v>
      </c>
      <c r="I157" s="12">
        <f t="shared" ref="I157" si="193">+I158+I159</f>
        <v>0</v>
      </c>
      <c r="J157" s="12">
        <f t="shared" si="190"/>
        <v>0</v>
      </c>
    </row>
    <row r="158" spans="2:10" x14ac:dyDescent="0.2">
      <c r="B158" s="34" t="s">
        <v>161</v>
      </c>
      <c r="C158" s="81" t="s">
        <v>282</v>
      </c>
      <c r="D158" s="20">
        <v>3000000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20">
        <f t="shared" ref="J158:J159" si="194">+E158+F158+G158+H158+I158</f>
        <v>0</v>
      </c>
    </row>
    <row r="159" spans="2:10" x14ac:dyDescent="0.2">
      <c r="B159" s="34" t="s">
        <v>162</v>
      </c>
      <c r="C159" s="81" t="s">
        <v>283</v>
      </c>
      <c r="D159" s="20">
        <v>500000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f t="shared" si="194"/>
        <v>0</v>
      </c>
    </row>
    <row r="160" spans="2:10" x14ac:dyDescent="0.2">
      <c r="B160" s="25">
        <v>268</v>
      </c>
      <c r="C160" s="76" t="s">
        <v>163</v>
      </c>
      <c r="D160" s="12">
        <f t="shared" ref="D160:J160" si="195">+D161</f>
        <v>26780000</v>
      </c>
      <c r="E160" s="12">
        <f t="shared" si="195"/>
        <v>0</v>
      </c>
      <c r="F160" s="12">
        <f t="shared" si="195"/>
        <v>0</v>
      </c>
      <c r="G160" s="12">
        <f t="shared" si="195"/>
        <v>0</v>
      </c>
      <c r="H160" s="12">
        <f t="shared" si="195"/>
        <v>782340</v>
      </c>
      <c r="I160" s="12">
        <f t="shared" si="195"/>
        <v>0</v>
      </c>
      <c r="J160" s="12">
        <f t="shared" si="195"/>
        <v>782340</v>
      </c>
    </row>
    <row r="161" spans="2:11" ht="22.5" customHeight="1" x14ac:dyDescent="0.2">
      <c r="B161" s="34" t="s">
        <v>164</v>
      </c>
      <c r="C161" s="81" t="s">
        <v>284</v>
      </c>
      <c r="D161" s="20">
        <v>26780000</v>
      </c>
      <c r="E161" s="20">
        <v>0</v>
      </c>
      <c r="F161" s="20">
        <v>0</v>
      </c>
      <c r="G161" s="20">
        <v>0</v>
      </c>
      <c r="H161" s="20">
        <v>782340</v>
      </c>
      <c r="I161" s="20">
        <v>0</v>
      </c>
      <c r="J161" s="20">
        <f t="shared" ref="J161" si="196">+E161+F161+G161+H161+I161</f>
        <v>782340</v>
      </c>
    </row>
    <row r="162" spans="2:11" x14ac:dyDescent="0.2">
      <c r="B162" s="42"/>
      <c r="C162" s="43"/>
      <c r="D162" s="44"/>
      <c r="E162" s="44"/>
      <c r="F162" s="44"/>
      <c r="G162" s="44"/>
      <c r="H162" s="44"/>
      <c r="I162" s="44"/>
      <c r="J162" s="44"/>
    </row>
    <row r="163" spans="2:11" x14ac:dyDescent="0.2">
      <c r="B163" s="109"/>
      <c r="C163" s="46" t="s">
        <v>165</v>
      </c>
      <c r="D163" s="110">
        <f>+D5+D40+D86+D141+D145</f>
        <v>799481669</v>
      </c>
      <c r="E163" s="44">
        <f t="shared" ref="E163:J163" si="197">+E5+E40+E84+E86+E141+E145</f>
        <v>51288050.322336331</v>
      </c>
      <c r="F163" s="44">
        <f t="shared" si="197"/>
        <v>58403074.791176595</v>
      </c>
      <c r="G163" s="44">
        <f>+G5+G40+G84+G86+G141+G145</f>
        <v>72612914.696982145</v>
      </c>
      <c r="H163" s="44">
        <f t="shared" si="197"/>
        <v>49206294.495418534</v>
      </c>
      <c r="I163" s="44">
        <f t="shared" ref="I163" si="198">+I5+I40+I84+I86+I141+I145</f>
        <v>65622776.973993473</v>
      </c>
      <c r="J163" s="44">
        <f t="shared" si="197"/>
        <v>297133111.27990711</v>
      </c>
    </row>
    <row r="164" spans="2:11" x14ac:dyDescent="0.2">
      <c r="B164" s="47"/>
      <c r="C164" s="48"/>
      <c r="D164" s="6"/>
      <c r="E164" s="6"/>
      <c r="F164" s="6"/>
      <c r="G164" s="6"/>
      <c r="H164" s="6"/>
      <c r="I164" s="6"/>
      <c r="J164" s="6"/>
    </row>
    <row r="165" spans="2:11" ht="38.25" x14ac:dyDescent="0.2">
      <c r="B165" s="93" t="s">
        <v>166</v>
      </c>
      <c r="C165" s="49" t="s">
        <v>167</v>
      </c>
      <c r="D165" s="95">
        <f t="shared" ref="D165:J166" si="199">+D166</f>
        <v>20450000</v>
      </c>
      <c r="E165" s="6">
        <f t="shared" si="199"/>
        <v>1297691.4188017498</v>
      </c>
      <c r="F165" s="6">
        <f t="shared" si="199"/>
        <v>1297691.4188017498</v>
      </c>
      <c r="G165" s="6">
        <f t="shared" si="199"/>
        <v>1155356.8381556498</v>
      </c>
      <c r="H165" s="6">
        <f t="shared" si="199"/>
        <v>1157869.3541391499</v>
      </c>
      <c r="I165" s="6">
        <f t="shared" si="199"/>
        <v>1525285.5349883498</v>
      </c>
      <c r="J165" s="6">
        <f t="shared" si="199"/>
        <v>6433894.5648866491</v>
      </c>
    </row>
    <row r="166" spans="2:11" ht="25.5" x14ac:dyDescent="0.2">
      <c r="B166" s="111" t="s">
        <v>168</v>
      </c>
      <c r="C166" s="51" t="s">
        <v>169</v>
      </c>
      <c r="D166" s="12">
        <f>+D167+D177</f>
        <v>20450000</v>
      </c>
      <c r="E166" s="12">
        <f t="shared" si="199"/>
        <v>1297691.4188017498</v>
      </c>
      <c r="F166" s="12">
        <f t="shared" si="199"/>
        <v>1297691.4188017498</v>
      </c>
      <c r="G166" s="12">
        <f t="shared" si="199"/>
        <v>1155356.8381556498</v>
      </c>
      <c r="H166" s="12">
        <f t="shared" si="199"/>
        <v>1157869.3541391499</v>
      </c>
      <c r="I166" s="12">
        <f t="shared" si="199"/>
        <v>1525285.5349883498</v>
      </c>
      <c r="J166" s="12">
        <f t="shared" si="199"/>
        <v>6433894.5648866491</v>
      </c>
    </row>
    <row r="167" spans="2:11" ht="21" customHeight="1" x14ac:dyDescent="0.2">
      <c r="B167" s="7">
        <v>21</v>
      </c>
      <c r="C167" s="52" t="s">
        <v>5</v>
      </c>
      <c r="D167" s="9">
        <f t="shared" ref="D167:J167" si="200">+D168+D173</f>
        <v>19450000</v>
      </c>
      <c r="E167" s="9">
        <f t="shared" si="200"/>
        <v>1297691.4188017498</v>
      </c>
      <c r="F167" s="9">
        <f t="shared" si="200"/>
        <v>1297691.4188017498</v>
      </c>
      <c r="G167" s="9">
        <f t="shared" si="200"/>
        <v>1155356.8381556498</v>
      </c>
      <c r="H167" s="9">
        <f t="shared" si="200"/>
        <v>1157869.3541391499</v>
      </c>
      <c r="I167" s="9">
        <f t="shared" ref="I167" si="201">+I168+I173</f>
        <v>1525285.5349883498</v>
      </c>
      <c r="J167" s="9">
        <f t="shared" si="200"/>
        <v>6433894.5648866491</v>
      </c>
      <c r="K167" s="117"/>
    </row>
    <row r="168" spans="2:11" x14ac:dyDescent="0.2">
      <c r="B168" s="10" t="s">
        <v>170</v>
      </c>
      <c r="C168" s="53" t="s">
        <v>6</v>
      </c>
      <c r="D168" s="12">
        <f>+D169+D171</f>
        <v>16800000</v>
      </c>
      <c r="E168" s="12">
        <f t="shared" ref="E168:J169" si="202">+E169</f>
        <v>1132917.5824999998</v>
      </c>
      <c r="F168" s="12">
        <f t="shared" si="202"/>
        <v>1132917.5824999998</v>
      </c>
      <c r="G168" s="12">
        <f t="shared" si="202"/>
        <v>1008897.0634999999</v>
      </c>
      <c r="H168" s="12">
        <f t="shared" si="202"/>
        <v>1008897.0634999999</v>
      </c>
      <c r="I168" s="12">
        <f t="shared" si="202"/>
        <v>1330871.1114999999</v>
      </c>
      <c r="J168" s="12">
        <f t="shared" si="202"/>
        <v>5614500.4034999991</v>
      </c>
      <c r="K168" s="117"/>
    </row>
    <row r="169" spans="2:11" x14ac:dyDescent="0.2">
      <c r="B169" s="13" t="s">
        <v>171</v>
      </c>
      <c r="C169" s="21" t="s">
        <v>7</v>
      </c>
      <c r="D169" s="15">
        <f>+D170</f>
        <v>15500000</v>
      </c>
      <c r="E169" s="15">
        <f t="shared" si="202"/>
        <v>1132917.5824999998</v>
      </c>
      <c r="F169" s="15">
        <f t="shared" si="202"/>
        <v>1132917.5824999998</v>
      </c>
      <c r="G169" s="15">
        <f t="shared" si="202"/>
        <v>1008897.0634999999</v>
      </c>
      <c r="H169" s="15">
        <f t="shared" si="202"/>
        <v>1008897.0634999999</v>
      </c>
      <c r="I169" s="15">
        <f t="shared" si="202"/>
        <v>1330871.1114999999</v>
      </c>
      <c r="J169" s="15">
        <f t="shared" si="202"/>
        <v>5614500.4034999991</v>
      </c>
      <c r="K169" s="117"/>
    </row>
    <row r="170" spans="2:11" x14ac:dyDescent="0.2">
      <c r="B170" s="16" t="s">
        <v>8</v>
      </c>
      <c r="C170" s="19" t="s">
        <v>199</v>
      </c>
      <c r="D170" s="20">
        <v>15500000</v>
      </c>
      <c r="E170" s="20">
        <v>1132917.5824999998</v>
      </c>
      <c r="F170" s="20">
        <v>1132917.5824999998</v>
      </c>
      <c r="G170" s="20">
        <v>1008897.0634999999</v>
      </c>
      <c r="H170" s="20">
        <v>1008897.0634999999</v>
      </c>
      <c r="I170" s="20">
        <v>1330871.1114999999</v>
      </c>
      <c r="J170" s="20">
        <f t="shared" ref="J170" si="203">+E170+F170+G170+H170+I170</f>
        <v>5614500.4034999991</v>
      </c>
      <c r="K170" s="118"/>
    </row>
    <row r="171" spans="2:11" x14ac:dyDescent="0.2">
      <c r="B171" s="13">
        <v>2114</v>
      </c>
      <c r="C171" s="21" t="s">
        <v>16</v>
      </c>
      <c r="D171" s="15">
        <f>+D172</f>
        <v>1300000</v>
      </c>
      <c r="E171" s="15">
        <f t="shared" ref="E171:J171" si="204">+E172</f>
        <v>0</v>
      </c>
      <c r="F171" s="15">
        <f t="shared" si="204"/>
        <v>0</v>
      </c>
      <c r="G171" s="15">
        <f t="shared" si="204"/>
        <v>0</v>
      </c>
      <c r="H171" s="15">
        <f t="shared" si="204"/>
        <v>0</v>
      </c>
      <c r="I171" s="15">
        <f t="shared" si="204"/>
        <v>0</v>
      </c>
      <c r="J171" s="15">
        <f t="shared" si="204"/>
        <v>0</v>
      </c>
      <c r="K171" s="118"/>
    </row>
    <row r="172" spans="2:11" x14ac:dyDescent="0.2">
      <c r="B172" s="16" t="s">
        <v>289</v>
      </c>
      <c r="C172" s="19" t="s">
        <v>285</v>
      </c>
      <c r="D172" s="20">
        <v>1300000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0">
        <f t="shared" ref="J172" si="205">+E172+F172+G172+H172+I172</f>
        <v>0</v>
      </c>
      <c r="K172" s="117"/>
    </row>
    <row r="173" spans="2:11" x14ac:dyDescent="0.2">
      <c r="B173" s="25">
        <v>215</v>
      </c>
      <c r="C173" s="29" t="s">
        <v>37</v>
      </c>
      <c r="D173" s="12">
        <f t="shared" ref="D173" si="206">SUM(D174:D176)</f>
        <v>2650000</v>
      </c>
      <c r="E173" s="12">
        <f t="shared" ref="E173:J173" si="207">SUM(E174:E176)</f>
        <v>164773.83630175001</v>
      </c>
      <c r="F173" s="12">
        <f t="shared" ref="F173:G173" si="208">SUM(F174:F176)</f>
        <v>164773.83630175001</v>
      </c>
      <c r="G173" s="12">
        <f t="shared" si="208"/>
        <v>146459.77465564999</v>
      </c>
      <c r="H173" s="12">
        <f t="shared" ref="H173" si="209">SUM(H174:H176)</f>
        <v>148972.29063914999</v>
      </c>
      <c r="I173" s="12">
        <f t="shared" ref="I173" si="210">SUM(I174:I176)</f>
        <v>194414.42348835</v>
      </c>
      <c r="J173" s="12">
        <f t="shared" si="207"/>
        <v>819394.16138664994</v>
      </c>
      <c r="K173" s="117"/>
    </row>
    <row r="174" spans="2:11" x14ac:dyDescent="0.2">
      <c r="B174" s="23" t="s">
        <v>38</v>
      </c>
      <c r="C174" s="24" t="s">
        <v>206</v>
      </c>
      <c r="D174" s="20">
        <v>1300000</v>
      </c>
      <c r="E174" s="20">
        <v>77896.737944250024</v>
      </c>
      <c r="F174" s="20">
        <v>77896.737944250024</v>
      </c>
      <c r="G174" s="20">
        <v>69103.683147150005</v>
      </c>
      <c r="H174" s="20">
        <v>70833.29314715002</v>
      </c>
      <c r="I174" s="20">
        <v>91769.488588350025</v>
      </c>
      <c r="J174" s="20">
        <f t="shared" ref="J174:J176" si="211">+E174+F174+G174+H174+I174</f>
        <v>387499.94077115005</v>
      </c>
      <c r="K174" s="118"/>
    </row>
    <row r="175" spans="2:11" x14ac:dyDescent="0.2">
      <c r="B175" s="23" t="s">
        <v>39</v>
      </c>
      <c r="C175" s="24" t="s">
        <v>207</v>
      </c>
      <c r="D175" s="20">
        <v>1200000</v>
      </c>
      <c r="E175" s="20">
        <v>80437.148357499973</v>
      </c>
      <c r="F175" s="20">
        <v>80437.148357499973</v>
      </c>
      <c r="G175" s="20">
        <v>71631.691508499978</v>
      </c>
      <c r="H175" s="20">
        <v>71631.691508499978</v>
      </c>
      <c r="I175" s="20">
        <v>94491.848916499977</v>
      </c>
      <c r="J175" s="20">
        <f t="shared" si="211"/>
        <v>398629.52864849987</v>
      </c>
      <c r="K175" s="117"/>
    </row>
    <row r="176" spans="2:11" x14ac:dyDescent="0.2">
      <c r="B176" s="23" t="s">
        <v>40</v>
      </c>
      <c r="C176" s="24" t="s">
        <v>208</v>
      </c>
      <c r="D176" s="20">
        <v>150000</v>
      </c>
      <c r="E176" s="20">
        <v>6439.9500000000007</v>
      </c>
      <c r="F176" s="20">
        <v>6439.9500000000007</v>
      </c>
      <c r="G176" s="20">
        <v>5724.4000000000005</v>
      </c>
      <c r="H176" s="20">
        <v>6507.3059835000004</v>
      </c>
      <c r="I176" s="20">
        <v>8153.085983500001</v>
      </c>
      <c r="J176" s="123">
        <f t="shared" si="211"/>
        <v>33264.691967000006</v>
      </c>
      <c r="K176" s="117"/>
    </row>
    <row r="177" spans="2:11" x14ac:dyDescent="0.2">
      <c r="B177" s="31">
        <v>22</v>
      </c>
      <c r="C177" s="32" t="s">
        <v>41</v>
      </c>
      <c r="D177" s="9">
        <f t="shared" ref="D177:J177" si="212">+D178</f>
        <v>1000000</v>
      </c>
      <c r="E177" s="9">
        <f t="shared" si="212"/>
        <v>0</v>
      </c>
      <c r="F177" s="9">
        <f t="shared" si="212"/>
        <v>0</v>
      </c>
      <c r="G177" s="9">
        <f t="shared" si="212"/>
        <v>0</v>
      </c>
      <c r="H177" s="9">
        <f t="shared" si="212"/>
        <v>0</v>
      </c>
      <c r="I177" s="9">
        <f t="shared" si="212"/>
        <v>0</v>
      </c>
      <c r="J177" s="9">
        <f t="shared" si="212"/>
        <v>0</v>
      </c>
      <c r="K177" s="117"/>
    </row>
    <row r="178" spans="2:11" ht="13.5" customHeight="1" x14ac:dyDescent="0.2">
      <c r="B178" s="25">
        <v>225</v>
      </c>
      <c r="C178" s="98" t="s">
        <v>64</v>
      </c>
      <c r="D178" s="12">
        <f t="shared" ref="D178" si="213">SUM(D179:D179)</f>
        <v>1000000</v>
      </c>
      <c r="E178" s="116">
        <f t="shared" ref="E178:J178" si="214">+E179</f>
        <v>0</v>
      </c>
      <c r="F178" s="116">
        <f t="shared" si="214"/>
        <v>0</v>
      </c>
      <c r="G178" s="116">
        <f>+G179</f>
        <v>0</v>
      </c>
      <c r="H178" s="116">
        <f t="shared" si="214"/>
        <v>0</v>
      </c>
      <c r="I178" s="116">
        <f t="shared" si="214"/>
        <v>0</v>
      </c>
      <c r="J178" s="116">
        <f t="shared" si="214"/>
        <v>0</v>
      </c>
      <c r="K178" s="117"/>
    </row>
    <row r="179" spans="2:11" ht="16.5" customHeight="1" x14ac:dyDescent="0.2">
      <c r="B179" s="23" t="s">
        <v>66</v>
      </c>
      <c r="C179" s="100" t="s">
        <v>183</v>
      </c>
      <c r="D179" s="20">
        <v>1000000</v>
      </c>
      <c r="E179" s="20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f t="shared" ref="J179" si="215">+E179+F179+G179+H179+I179</f>
        <v>0</v>
      </c>
      <c r="K179" s="117"/>
    </row>
    <row r="180" spans="2:11" ht="15" customHeight="1" x14ac:dyDescent="0.2">
      <c r="B180" s="54"/>
      <c r="C180" s="55"/>
      <c r="D180" s="44"/>
      <c r="E180" s="44"/>
      <c r="F180" s="44"/>
      <c r="G180" s="44"/>
      <c r="H180" s="44"/>
      <c r="I180" s="44"/>
      <c r="J180" s="44"/>
      <c r="K180" s="117"/>
    </row>
    <row r="181" spans="2:11" ht="25.5" x14ac:dyDescent="0.2">
      <c r="B181" s="109"/>
      <c r="C181" s="56" t="s">
        <v>173</v>
      </c>
      <c r="D181" s="110">
        <f t="shared" ref="D181:J181" si="216">+D165</f>
        <v>20450000</v>
      </c>
      <c r="E181" s="44">
        <f t="shared" si="216"/>
        <v>1297691.4188017498</v>
      </c>
      <c r="F181" s="44">
        <f t="shared" si="216"/>
        <v>1297691.4188017498</v>
      </c>
      <c r="G181" s="44">
        <f t="shared" si="216"/>
        <v>1155356.8381556498</v>
      </c>
      <c r="H181" s="44">
        <f t="shared" ref="H181" si="217">+H165</f>
        <v>1157869.3541391499</v>
      </c>
      <c r="I181" s="44">
        <f t="shared" ref="I181" si="218">+I165</f>
        <v>1525285.5349883498</v>
      </c>
      <c r="J181" s="44">
        <f t="shared" si="216"/>
        <v>6433894.5648866491</v>
      </c>
    </row>
    <row r="182" spans="2:11" x14ac:dyDescent="0.2">
      <c r="B182" s="47"/>
      <c r="C182" s="48"/>
      <c r="D182" s="6"/>
      <c r="E182" s="6"/>
      <c r="F182" s="6"/>
      <c r="G182" s="6"/>
      <c r="H182" s="6"/>
      <c r="I182" s="6"/>
      <c r="J182" s="6"/>
    </row>
    <row r="183" spans="2:11" ht="25.5" x14ac:dyDescent="0.2">
      <c r="B183" s="93" t="s">
        <v>174</v>
      </c>
      <c r="C183" s="49" t="s">
        <v>175</v>
      </c>
      <c r="D183" s="95">
        <f t="shared" ref="D183:J184" si="219">+D184</f>
        <v>120850000</v>
      </c>
      <c r="E183" s="6">
        <f t="shared" si="219"/>
        <v>8430303.2076442521</v>
      </c>
      <c r="F183" s="6">
        <f t="shared" si="219"/>
        <v>8532249.0973200016</v>
      </c>
      <c r="G183" s="6">
        <f t="shared" si="219"/>
        <v>8441120.3432765007</v>
      </c>
      <c r="H183" s="6">
        <f t="shared" si="219"/>
        <v>8418981.5765187517</v>
      </c>
      <c r="I183" s="6">
        <f t="shared" si="219"/>
        <v>8149460.7745694006</v>
      </c>
      <c r="J183" s="6">
        <f t="shared" si="219"/>
        <v>41972114.999328904</v>
      </c>
    </row>
    <row r="184" spans="2:11" ht="28.5" customHeight="1" x14ac:dyDescent="0.2">
      <c r="B184" s="50" t="s">
        <v>168</v>
      </c>
      <c r="C184" s="84" t="s">
        <v>176</v>
      </c>
      <c r="D184" s="12">
        <f t="shared" si="219"/>
        <v>120850000</v>
      </c>
      <c r="E184" s="12">
        <f t="shared" ref="E184:J184" si="220">+E185+E195</f>
        <v>8430303.2076442521</v>
      </c>
      <c r="F184" s="12">
        <f t="shared" si="220"/>
        <v>8532249.0973200016</v>
      </c>
      <c r="G184" s="12">
        <f>+G185+G195</f>
        <v>8441120.3432765007</v>
      </c>
      <c r="H184" s="12">
        <f t="shared" si="220"/>
        <v>8418981.5765187517</v>
      </c>
      <c r="I184" s="12">
        <f t="shared" ref="I184" si="221">+I185+I195</f>
        <v>8149460.7745694006</v>
      </c>
      <c r="J184" s="12">
        <f t="shared" si="220"/>
        <v>41972114.999328904</v>
      </c>
    </row>
    <row r="185" spans="2:11" x14ac:dyDescent="0.2">
      <c r="B185" s="7">
        <v>21</v>
      </c>
      <c r="C185" s="52" t="s">
        <v>5</v>
      </c>
      <c r="D185" s="9">
        <f>+D186+D191+D195</f>
        <v>120850000</v>
      </c>
      <c r="E185" s="9">
        <f>+E186+E191</f>
        <v>8425394.4076442514</v>
      </c>
      <c r="F185" s="9">
        <f>+F186+F191</f>
        <v>8532249.0973200016</v>
      </c>
      <c r="G185" s="9">
        <f>+G186+G191</f>
        <v>8441120.3432765007</v>
      </c>
      <c r="H185" s="9">
        <f>+H186+H191</f>
        <v>8418981.5765187517</v>
      </c>
      <c r="I185" s="9">
        <f>+I186+I191</f>
        <v>8149460.7745694006</v>
      </c>
      <c r="J185" s="9">
        <f t="shared" ref="J185" si="222">+J186+J191</f>
        <v>41967206.199328907</v>
      </c>
    </row>
    <row r="186" spans="2:11" x14ac:dyDescent="0.2">
      <c r="B186" s="10">
        <v>211</v>
      </c>
      <c r="C186" s="53" t="s">
        <v>6</v>
      </c>
      <c r="D186" s="12">
        <f>+D187+D190</f>
        <v>93500000</v>
      </c>
      <c r="E186" s="12">
        <f t="shared" ref="E186:J186" si="223">+E187+E190</f>
        <v>7329936.557500001</v>
      </c>
      <c r="F186" s="12">
        <f t="shared" ref="F186:G186" si="224">+F187+F190</f>
        <v>7422886.1500000013</v>
      </c>
      <c r="G186" s="12">
        <f t="shared" si="224"/>
        <v>7343708.285000002</v>
      </c>
      <c r="H186" s="12">
        <f t="shared" ref="H186" si="225">+H187+H190</f>
        <v>7314844.1175000016</v>
      </c>
      <c r="I186" s="12">
        <f t="shared" ref="I186" si="226">+I187+I190</f>
        <v>7080911.2460000012</v>
      </c>
      <c r="J186" s="12">
        <f t="shared" si="223"/>
        <v>36492286.356000006</v>
      </c>
    </row>
    <row r="187" spans="2:11" x14ac:dyDescent="0.2">
      <c r="B187" s="13">
        <v>2111</v>
      </c>
      <c r="C187" s="21" t="s">
        <v>7</v>
      </c>
      <c r="D187" s="15">
        <f t="shared" ref="D187:J187" si="227">+D188</f>
        <v>86500000</v>
      </c>
      <c r="E187" s="15">
        <f t="shared" si="227"/>
        <v>7329936.557500001</v>
      </c>
      <c r="F187" s="15">
        <f t="shared" si="227"/>
        <v>7422886.1500000013</v>
      </c>
      <c r="G187" s="15">
        <f t="shared" si="227"/>
        <v>7343708.285000002</v>
      </c>
      <c r="H187" s="15">
        <f t="shared" si="227"/>
        <v>7314844.1175000016</v>
      </c>
      <c r="I187" s="15">
        <f t="shared" si="227"/>
        <v>7080911.2460000012</v>
      </c>
      <c r="J187" s="15">
        <f t="shared" si="227"/>
        <v>36492286.356000006</v>
      </c>
    </row>
    <row r="188" spans="2:11" x14ac:dyDescent="0.2">
      <c r="B188" s="16" t="s">
        <v>8</v>
      </c>
      <c r="C188" s="19" t="s">
        <v>9</v>
      </c>
      <c r="D188" s="20">
        <v>86500000</v>
      </c>
      <c r="E188" s="20">
        <v>7329936.557500001</v>
      </c>
      <c r="F188" s="20">
        <v>7422886.1500000013</v>
      </c>
      <c r="G188" s="20">
        <v>7343708.285000002</v>
      </c>
      <c r="H188" s="20">
        <v>7314844.1175000016</v>
      </c>
      <c r="I188" s="20">
        <v>7080911.2460000012</v>
      </c>
      <c r="J188" s="20">
        <f t="shared" ref="J188" si="228">+E188+F188+G188+H188+I188</f>
        <v>36492286.356000006</v>
      </c>
    </row>
    <row r="189" spans="2:11" x14ac:dyDescent="0.2">
      <c r="B189" s="13">
        <v>2114</v>
      </c>
      <c r="C189" s="21" t="s">
        <v>16</v>
      </c>
      <c r="D189" s="15">
        <f>+D190</f>
        <v>7000000</v>
      </c>
      <c r="E189" s="15">
        <f t="shared" ref="E189" si="229">+E190</f>
        <v>0</v>
      </c>
      <c r="F189" s="15">
        <f t="shared" ref="F189:I189" si="230">+F190</f>
        <v>0</v>
      </c>
      <c r="G189" s="15">
        <f t="shared" si="230"/>
        <v>0</v>
      </c>
      <c r="H189" s="15">
        <f t="shared" si="230"/>
        <v>0</v>
      </c>
      <c r="I189" s="15">
        <f t="shared" si="230"/>
        <v>0</v>
      </c>
      <c r="J189" s="15">
        <f t="shared" ref="J189" si="231">+J190</f>
        <v>0</v>
      </c>
    </row>
    <row r="190" spans="2:11" x14ac:dyDescent="0.2">
      <c r="B190" s="16" t="s">
        <v>172</v>
      </c>
      <c r="C190" s="19" t="s">
        <v>16</v>
      </c>
      <c r="D190" s="20">
        <v>7000000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f t="shared" ref="J190" si="232">+E190+F190+G190+H190+I190</f>
        <v>0</v>
      </c>
    </row>
    <row r="191" spans="2:11" x14ac:dyDescent="0.2">
      <c r="B191" s="25">
        <v>2151</v>
      </c>
      <c r="C191" s="76" t="s">
        <v>37</v>
      </c>
      <c r="D191" s="12">
        <f>SUM(D192:D194)</f>
        <v>13350000</v>
      </c>
      <c r="E191" s="12">
        <f t="shared" ref="E191:J191" si="233">+E192+E193+E194</f>
        <v>1095457.8501442496</v>
      </c>
      <c r="F191" s="12">
        <f t="shared" ref="F191:G191" si="234">+F192+F193+F194</f>
        <v>1109362.9473199996</v>
      </c>
      <c r="G191" s="12">
        <f t="shared" si="234"/>
        <v>1097412.0582764996</v>
      </c>
      <c r="H191" s="12">
        <f t="shared" ref="H191" si="235">+H192+H193+H194</f>
        <v>1104137.4590187497</v>
      </c>
      <c r="I191" s="12">
        <f t="shared" ref="I191" si="236">+I192+I193+I194</f>
        <v>1068549.5285693996</v>
      </c>
      <c r="J191" s="12">
        <f t="shared" si="233"/>
        <v>5474919.8433288978</v>
      </c>
    </row>
    <row r="192" spans="2:11" x14ac:dyDescent="0.2">
      <c r="B192" s="23" t="s">
        <v>38</v>
      </c>
      <c r="C192" s="24" t="s">
        <v>206</v>
      </c>
      <c r="D192" s="20">
        <v>6000000</v>
      </c>
      <c r="E192" s="20">
        <v>514838.26461674954</v>
      </c>
      <c r="F192" s="20">
        <v>521428.39072499954</v>
      </c>
      <c r="G192" s="20">
        <v>515814.68009649951</v>
      </c>
      <c r="H192" s="20">
        <v>517227.43062074948</v>
      </c>
      <c r="I192" s="20">
        <v>500641.59003139951</v>
      </c>
      <c r="J192" s="20">
        <f t="shared" ref="J192:J194" si="237">+E192+F192+G192+H192+I192</f>
        <v>2569950.3560903976</v>
      </c>
    </row>
    <row r="193" spans="2:10" x14ac:dyDescent="0.2">
      <c r="B193" s="23" t="s">
        <v>39</v>
      </c>
      <c r="C193" s="24" t="s">
        <v>207</v>
      </c>
      <c r="D193" s="20">
        <v>6500000</v>
      </c>
      <c r="E193" s="20">
        <v>520425.49558250012</v>
      </c>
      <c r="F193" s="20">
        <v>527024.91665000014</v>
      </c>
      <c r="G193" s="20">
        <v>521403.28823500016</v>
      </c>
      <c r="H193" s="20">
        <v>519353.93234250013</v>
      </c>
      <c r="I193" s="20">
        <v>502744.69846600015</v>
      </c>
      <c r="J193" s="20">
        <f t="shared" si="237"/>
        <v>2590952.3312760005</v>
      </c>
    </row>
    <row r="194" spans="2:10" x14ac:dyDescent="0.2">
      <c r="B194" s="23" t="s">
        <v>40</v>
      </c>
      <c r="C194" s="24" t="s">
        <v>208</v>
      </c>
      <c r="D194" s="20">
        <v>850000</v>
      </c>
      <c r="E194" s="20">
        <v>60194.089944999992</v>
      </c>
      <c r="F194" s="20">
        <v>60909.639944999995</v>
      </c>
      <c r="G194" s="20">
        <v>60194.089944999992</v>
      </c>
      <c r="H194" s="20">
        <v>67556.096055499962</v>
      </c>
      <c r="I194" s="20">
        <v>65163.240071999964</v>
      </c>
      <c r="J194" s="20">
        <f t="shared" si="237"/>
        <v>314017.15596249991</v>
      </c>
    </row>
    <row r="195" spans="2:10" x14ac:dyDescent="0.2">
      <c r="B195" s="31">
        <v>22</v>
      </c>
      <c r="C195" s="32" t="s">
        <v>41</v>
      </c>
      <c r="D195" s="9">
        <f t="shared" ref="D195:J195" si="238">+D196</f>
        <v>14000000</v>
      </c>
      <c r="E195" s="9">
        <f t="shared" si="238"/>
        <v>4908.8</v>
      </c>
      <c r="F195" s="9">
        <f t="shared" si="238"/>
        <v>0</v>
      </c>
      <c r="G195" s="9">
        <f t="shared" si="238"/>
        <v>0</v>
      </c>
      <c r="H195" s="9">
        <f t="shared" si="238"/>
        <v>0</v>
      </c>
      <c r="I195" s="9">
        <f t="shared" si="238"/>
        <v>0</v>
      </c>
      <c r="J195" s="9">
        <f t="shared" si="238"/>
        <v>4908.8</v>
      </c>
    </row>
    <row r="196" spans="2:10" x14ac:dyDescent="0.2">
      <c r="B196" s="25">
        <v>222</v>
      </c>
      <c r="C196" s="98" t="s">
        <v>54</v>
      </c>
      <c r="D196" s="12">
        <f t="shared" ref="D196:J196" si="239">SUM(D197:D198)</f>
        <v>14000000</v>
      </c>
      <c r="E196" s="12">
        <f t="shared" si="239"/>
        <v>4908.8</v>
      </c>
      <c r="F196" s="12">
        <f t="shared" si="239"/>
        <v>0</v>
      </c>
      <c r="G196" s="12">
        <f t="shared" si="239"/>
        <v>0</v>
      </c>
      <c r="H196" s="12">
        <f t="shared" si="239"/>
        <v>0</v>
      </c>
      <c r="I196" s="12">
        <f t="shared" ref="I196" si="240">SUM(I197:I198)</f>
        <v>0</v>
      </c>
      <c r="J196" s="12">
        <f t="shared" si="239"/>
        <v>4908.8</v>
      </c>
    </row>
    <row r="197" spans="2:10" x14ac:dyDescent="0.2">
      <c r="B197" s="34" t="s">
        <v>55</v>
      </c>
      <c r="C197" s="24" t="s">
        <v>215</v>
      </c>
      <c r="D197" s="20">
        <v>13000000</v>
      </c>
      <c r="E197" s="20">
        <v>0</v>
      </c>
      <c r="F197" s="20">
        <v>0</v>
      </c>
      <c r="G197" s="20">
        <v>0</v>
      </c>
      <c r="H197" s="20">
        <v>0</v>
      </c>
      <c r="I197" s="20">
        <v>0</v>
      </c>
      <c r="J197" s="20">
        <f t="shared" ref="J197:J198" si="241">+E197+F197+G197+H197+I197</f>
        <v>0</v>
      </c>
    </row>
    <row r="198" spans="2:10" x14ac:dyDescent="0.2">
      <c r="B198" s="34" t="s">
        <v>56</v>
      </c>
      <c r="C198" s="24" t="s">
        <v>216</v>
      </c>
      <c r="D198" s="20">
        <v>1000000</v>
      </c>
      <c r="E198" s="20">
        <v>4908.8</v>
      </c>
      <c r="F198" s="20">
        <v>0</v>
      </c>
      <c r="G198" s="20">
        <v>0</v>
      </c>
      <c r="H198" s="20">
        <v>0</v>
      </c>
      <c r="I198" s="20">
        <v>0</v>
      </c>
      <c r="J198" s="20">
        <f t="shared" si="241"/>
        <v>4908.8</v>
      </c>
    </row>
    <row r="199" spans="2:10" x14ac:dyDescent="0.2">
      <c r="B199" s="45"/>
      <c r="C199" s="55"/>
      <c r="D199" s="44"/>
      <c r="E199" s="44"/>
      <c r="F199" s="44"/>
      <c r="G199" s="44"/>
      <c r="H199" s="44"/>
      <c r="I199" s="44"/>
      <c r="J199" s="44"/>
    </row>
    <row r="200" spans="2:10" ht="25.5" x14ac:dyDescent="0.2">
      <c r="B200" s="45"/>
      <c r="C200" s="112" t="s">
        <v>177</v>
      </c>
      <c r="D200" s="44">
        <f>+D186+D191+D195</f>
        <v>120850000</v>
      </c>
      <c r="E200" s="44">
        <f t="shared" ref="E200:J200" si="242">+E186+E191</f>
        <v>8425394.4076442514</v>
      </c>
      <c r="F200" s="44">
        <f t="shared" si="242"/>
        <v>8532249.0973200016</v>
      </c>
      <c r="G200" s="44">
        <f>+G186+G191</f>
        <v>8441120.3432765007</v>
      </c>
      <c r="H200" s="44">
        <f t="shared" si="242"/>
        <v>8418981.5765187517</v>
      </c>
      <c r="I200" s="44">
        <f t="shared" ref="I200" si="243">+I186+I191</f>
        <v>8149460.7745694006</v>
      </c>
      <c r="J200" s="44">
        <f t="shared" si="242"/>
        <v>41967206.199328907</v>
      </c>
    </row>
    <row r="201" spans="2:10" x14ac:dyDescent="0.2">
      <c r="B201" s="47"/>
      <c r="C201" s="48"/>
      <c r="D201" s="6"/>
      <c r="E201" s="6"/>
      <c r="F201" s="6"/>
      <c r="G201" s="6"/>
      <c r="H201" s="6"/>
      <c r="I201" s="6"/>
      <c r="J201" s="6"/>
    </row>
    <row r="202" spans="2:10" ht="41.25" customHeight="1" x14ac:dyDescent="0.2">
      <c r="B202" s="5" t="s">
        <v>178</v>
      </c>
      <c r="C202" s="113" t="s">
        <v>179</v>
      </c>
      <c r="D202" s="6">
        <f t="shared" ref="D202:J202" si="244">+D203</f>
        <v>11100000</v>
      </c>
      <c r="E202" s="6">
        <f t="shared" si="244"/>
        <v>552664.38180715009</v>
      </c>
      <c r="F202" s="6">
        <f t="shared" si="244"/>
        <v>486914.52180715004</v>
      </c>
      <c r="G202" s="6">
        <f t="shared" si="244"/>
        <v>486914.52180715004</v>
      </c>
      <c r="H202" s="6">
        <f t="shared" si="244"/>
        <v>764843.88180715009</v>
      </c>
      <c r="I202" s="6">
        <f t="shared" si="244"/>
        <v>1212490.6827891499</v>
      </c>
      <c r="J202" s="6">
        <f t="shared" si="244"/>
        <v>3503827.9900177503</v>
      </c>
    </row>
    <row r="203" spans="2:10" ht="25.5" x14ac:dyDescent="0.2">
      <c r="B203" s="58" t="s">
        <v>168</v>
      </c>
      <c r="C203" s="114" t="s">
        <v>180</v>
      </c>
      <c r="D203" s="59">
        <f>+D204+D214+D217</f>
        <v>11100000</v>
      </c>
      <c r="E203" s="59">
        <f t="shared" ref="E203:J203" si="245">+E204+E214+E217</f>
        <v>552664.38180715009</v>
      </c>
      <c r="F203" s="59">
        <f t="shared" ref="F203:G203" si="246">+F204+F214+F217</f>
        <v>486914.52180715004</v>
      </c>
      <c r="G203" s="59">
        <f t="shared" si="246"/>
        <v>486914.52180715004</v>
      </c>
      <c r="H203" s="59">
        <f t="shared" ref="H203" si="247">+H204+H214+H217</f>
        <v>764843.88180715009</v>
      </c>
      <c r="I203" s="59">
        <f t="shared" ref="I203" si="248">+I204+I214+I217</f>
        <v>1212490.6827891499</v>
      </c>
      <c r="J203" s="59">
        <f t="shared" si="245"/>
        <v>3503827.9900177503</v>
      </c>
    </row>
    <row r="204" spans="2:10" x14ac:dyDescent="0.2">
      <c r="B204" s="7">
        <v>21</v>
      </c>
      <c r="C204" s="8" t="s">
        <v>5</v>
      </c>
      <c r="D204" s="9">
        <f t="shared" ref="D204:J204" si="249">+D205+D210</f>
        <v>4900000</v>
      </c>
      <c r="E204" s="9">
        <f t="shared" si="249"/>
        <v>486914.52180715004</v>
      </c>
      <c r="F204" s="9">
        <f t="shared" si="249"/>
        <v>486914.52180715004</v>
      </c>
      <c r="G204" s="9">
        <f t="shared" si="249"/>
        <v>486914.52180715004</v>
      </c>
      <c r="H204" s="9">
        <f t="shared" si="249"/>
        <v>487343.88180715003</v>
      </c>
      <c r="I204" s="9">
        <f t="shared" ref="I204" si="250">+I205+I210</f>
        <v>400350.68278914999</v>
      </c>
      <c r="J204" s="9">
        <f t="shared" si="249"/>
        <v>2348438.1300177504</v>
      </c>
    </row>
    <row r="205" spans="2:10" x14ac:dyDescent="0.2">
      <c r="B205" s="10">
        <v>211</v>
      </c>
      <c r="C205" s="53" t="s">
        <v>6</v>
      </c>
      <c r="D205" s="12">
        <f t="shared" ref="D205:J205" si="251">+D206</f>
        <v>4200000</v>
      </c>
      <c r="E205" s="12">
        <f t="shared" si="251"/>
        <v>423900.79850000003</v>
      </c>
      <c r="F205" s="12">
        <f t="shared" si="251"/>
        <v>423900.79850000003</v>
      </c>
      <c r="G205" s="12">
        <f t="shared" si="251"/>
        <v>423900.79850000003</v>
      </c>
      <c r="H205" s="12">
        <f t="shared" si="251"/>
        <v>423900.79850000003</v>
      </c>
      <c r="I205" s="12">
        <f t="shared" si="251"/>
        <v>348438.5785</v>
      </c>
      <c r="J205" s="12">
        <f t="shared" si="251"/>
        <v>2044041.7725000002</v>
      </c>
    </row>
    <row r="206" spans="2:10" x14ac:dyDescent="0.2">
      <c r="B206" s="13">
        <v>2111</v>
      </c>
      <c r="C206" s="21" t="s">
        <v>7</v>
      </c>
      <c r="D206" s="15">
        <f t="shared" ref="D206" si="252">+D207+D209</f>
        <v>4200000</v>
      </c>
      <c r="E206" s="15">
        <f t="shared" ref="E206:J206" si="253">+E207+E209</f>
        <v>423900.79850000003</v>
      </c>
      <c r="F206" s="15">
        <f t="shared" ref="F206:G206" si="254">+F207+F209</f>
        <v>423900.79850000003</v>
      </c>
      <c r="G206" s="15">
        <f t="shared" si="254"/>
        <v>423900.79850000003</v>
      </c>
      <c r="H206" s="15">
        <f t="shared" ref="H206" si="255">+H207+H209</f>
        <v>423900.79850000003</v>
      </c>
      <c r="I206" s="15">
        <f t="shared" ref="I206" si="256">+I207+I209</f>
        <v>348438.5785</v>
      </c>
      <c r="J206" s="15">
        <f t="shared" si="253"/>
        <v>2044041.7725000002</v>
      </c>
    </row>
    <row r="207" spans="2:10" x14ac:dyDescent="0.2">
      <c r="B207" s="16" t="s">
        <v>8</v>
      </c>
      <c r="C207" s="19" t="s">
        <v>199</v>
      </c>
      <c r="D207" s="20">
        <v>3700000</v>
      </c>
      <c r="E207" s="20">
        <v>423900.79850000003</v>
      </c>
      <c r="F207" s="20">
        <v>423900.79850000003</v>
      </c>
      <c r="G207" s="20">
        <v>423900.79850000003</v>
      </c>
      <c r="H207" s="20">
        <v>423900.79850000003</v>
      </c>
      <c r="I207" s="20">
        <v>348438.5785</v>
      </c>
      <c r="J207" s="20">
        <f t="shared" ref="J207" si="257">+E207+F207+G207+H207+I207</f>
        <v>2044041.7725000002</v>
      </c>
    </row>
    <row r="208" spans="2:10" x14ac:dyDescent="0.2">
      <c r="B208" s="13">
        <v>2114</v>
      </c>
      <c r="C208" s="21" t="s">
        <v>16</v>
      </c>
      <c r="D208" s="15">
        <f>+D209</f>
        <v>500000</v>
      </c>
      <c r="E208" s="15">
        <f t="shared" ref="E208" si="258">+E209</f>
        <v>0</v>
      </c>
      <c r="F208" s="15">
        <f t="shared" ref="F208:I208" si="259">+F209</f>
        <v>0</v>
      </c>
      <c r="G208" s="15">
        <f t="shared" si="259"/>
        <v>0</v>
      </c>
      <c r="H208" s="15">
        <f t="shared" si="259"/>
        <v>0</v>
      </c>
      <c r="I208" s="15">
        <f t="shared" si="259"/>
        <v>0</v>
      </c>
      <c r="J208" s="15">
        <f t="shared" ref="J208" si="260">+J209</f>
        <v>0</v>
      </c>
    </row>
    <row r="209" spans="2:10" x14ac:dyDescent="0.2">
      <c r="B209" s="16" t="s">
        <v>172</v>
      </c>
      <c r="C209" s="19" t="s">
        <v>286</v>
      </c>
      <c r="D209" s="20">
        <v>500000</v>
      </c>
      <c r="E209" s="20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f t="shared" ref="J209" si="261">+E209+F209+G209+H209+I209</f>
        <v>0</v>
      </c>
    </row>
    <row r="210" spans="2:10" x14ac:dyDescent="0.2">
      <c r="B210" s="25">
        <v>215</v>
      </c>
      <c r="C210" s="76" t="s">
        <v>37</v>
      </c>
      <c r="D210" s="12">
        <f t="shared" ref="D210" si="262">+D211+D212+D213</f>
        <v>700000</v>
      </c>
      <c r="E210" s="12">
        <f t="shared" ref="E210:J210" si="263">+E211+E212+E213</f>
        <v>63013.723307149994</v>
      </c>
      <c r="F210" s="12">
        <f t="shared" ref="F210:G210" si="264">+F211+F212+F213</f>
        <v>63013.723307149994</v>
      </c>
      <c r="G210" s="12">
        <f t="shared" si="264"/>
        <v>63013.723307149994</v>
      </c>
      <c r="H210" s="12">
        <f t="shared" ref="H210" si="265">+H211+H212+H213</f>
        <v>63443.083307149995</v>
      </c>
      <c r="I210" s="12">
        <f t="shared" ref="I210" si="266">+I211+I212+I213</f>
        <v>51912.104289149996</v>
      </c>
      <c r="J210" s="12">
        <f t="shared" si="263"/>
        <v>304396.35751775006</v>
      </c>
    </row>
    <row r="211" spans="2:10" x14ac:dyDescent="0.2">
      <c r="B211" s="23" t="s">
        <v>38</v>
      </c>
      <c r="C211" s="24" t="s">
        <v>206</v>
      </c>
      <c r="D211" s="20">
        <v>300000</v>
      </c>
      <c r="E211" s="20">
        <v>30054.566613650004</v>
      </c>
      <c r="F211" s="20">
        <v>30054.566613650004</v>
      </c>
      <c r="G211" s="20">
        <v>30054.566613650004</v>
      </c>
      <c r="H211" s="20">
        <v>30054.566613650004</v>
      </c>
      <c r="I211" s="20">
        <v>24704.295215650003</v>
      </c>
      <c r="J211" s="20">
        <f t="shared" ref="J211:J213" si="267">+E211+F211+G211+H211+I211</f>
        <v>144922.56167025003</v>
      </c>
    </row>
    <row r="212" spans="2:10" x14ac:dyDescent="0.2">
      <c r="B212" s="23" t="s">
        <v>39</v>
      </c>
      <c r="C212" s="24" t="s">
        <v>207</v>
      </c>
      <c r="D212" s="20">
        <v>350000</v>
      </c>
      <c r="E212" s="20">
        <v>30096.956693499997</v>
      </c>
      <c r="F212" s="20">
        <v>30096.956693499997</v>
      </c>
      <c r="G212" s="20">
        <v>30096.956693499997</v>
      </c>
      <c r="H212" s="20">
        <v>30096.956693499997</v>
      </c>
      <c r="I212" s="20">
        <v>24739.139073499999</v>
      </c>
      <c r="J212" s="20">
        <f t="shared" si="267"/>
        <v>145126.96584749999</v>
      </c>
    </row>
    <row r="213" spans="2:10" x14ac:dyDescent="0.2">
      <c r="B213" s="23" t="s">
        <v>40</v>
      </c>
      <c r="C213" s="24" t="s">
        <v>208</v>
      </c>
      <c r="D213" s="20">
        <v>50000</v>
      </c>
      <c r="E213" s="20">
        <v>2862.2</v>
      </c>
      <c r="F213" s="20">
        <v>2862.2</v>
      </c>
      <c r="G213" s="20">
        <v>2862.2</v>
      </c>
      <c r="H213" s="20">
        <v>3291.56</v>
      </c>
      <c r="I213" s="20">
        <v>2468.67</v>
      </c>
      <c r="J213" s="20">
        <f t="shared" si="267"/>
        <v>14346.829999999998</v>
      </c>
    </row>
    <row r="214" spans="2:10" x14ac:dyDescent="0.2">
      <c r="B214" s="31">
        <v>22</v>
      </c>
      <c r="C214" s="115" t="s">
        <v>41</v>
      </c>
      <c r="D214" s="9">
        <f t="shared" ref="D214:J214" si="268">+D215</f>
        <v>5000000</v>
      </c>
      <c r="E214" s="9">
        <f t="shared" si="268"/>
        <v>2000</v>
      </c>
      <c r="F214" s="9">
        <f t="shared" si="268"/>
        <v>0</v>
      </c>
      <c r="G214" s="9">
        <f t="shared" si="268"/>
        <v>0</v>
      </c>
      <c r="H214" s="9">
        <f t="shared" si="268"/>
        <v>0</v>
      </c>
      <c r="I214" s="9">
        <f t="shared" si="268"/>
        <v>812140</v>
      </c>
      <c r="J214" s="9">
        <f t="shared" si="268"/>
        <v>814140</v>
      </c>
    </row>
    <row r="215" spans="2:10" x14ac:dyDescent="0.2">
      <c r="B215" s="25">
        <v>228</v>
      </c>
      <c r="C215" s="98" t="s">
        <v>287</v>
      </c>
      <c r="D215" s="12">
        <f t="shared" ref="D215:J215" si="269">SUM(D216:D216)</f>
        <v>5000000</v>
      </c>
      <c r="E215" s="116">
        <f t="shared" si="269"/>
        <v>2000</v>
      </c>
      <c r="F215" s="116">
        <f t="shared" si="269"/>
        <v>0</v>
      </c>
      <c r="G215" s="116">
        <f t="shared" si="269"/>
        <v>0</v>
      </c>
      <c r="H215" s="116">
        <f t="shared" si="269"/>
        <v>0</v>
      </c>
      <c r="I215" s="116">
        <f t="shared" si="269"/>
        <v>812140</v>
      </c>
      <c r="J215" s="116">
        <f t="shared" si="269"/>
        <v>814140</v>
      </c>
    </row>
    <row r="216" spans="2:10" x14ac:dyDescent="0.2">
      <c r="B216" s="23" t="s">
        <v>81</v>
      </c>
      <c r="C216" s="33" t="s">
        <v>234</v>
      </c>
      <c r="D216" s="80">
        <v>5000000</v>
      </c>
      <c r="E216" s="20">
        <v>2000</v>
      </c>
      <c r="F216" s="20">
        <v>0</v>
      </c>
      <c r="G216" s="20">
        <v>0</v>
      </c>
      <c r="H216" s="20">
        <v>0</v>
      </c>
      <c r="I216" s="20">
        <v>812140</v>
      </c>
      <c r="J216" s="20">
        <f t="shared" ref="J216" si="270">+E216+F216+G216+H216+I216</f>
        <v>814140</v>
      </c>
    </row>
    <row r="217" spans="2:10" x14ac:dyDescent="0.2">
      <c r="B217" s="31">
        <v>24</v>
      </c>
      <c r="C217" s="106" t="s">
        <v>143</v>
      </c>
      <c r="D217" s="9">
        <f>+D218</f>
        <v>1200000</v>
      </c>
      <c r="E217" s="9">
        <f t="shared" ref="E217:J217" si="271">+E218</f>
        <v>63749.86</v>
      </c>
      <c r="F217" s="9">
        <f t="shared" si="271"/>
        <v>0</v>
      </c>
      <c r="G217" s="9">
        <f t="shared" si="271"/>
        <v>0</v>
      </c>
      <c r="H217" s="9">
        <f t="shared" si="271"/>
        <v>277500</v>
      </c>
      <c r="I217" s="9">
        <f t="shared" si="271"/>
        <v>0</v>
      </c>
      <c r="J217" s="9">
        <f t="shared" si="271"/>
        <v>341249.86</v>
      </c>
    </row>
    <row r="218" spans="2:10" ht="15" customHeight="1" x14ac:dyDescent="0.2">
      <c r="B218" s="25">
        <v>241</v>
      </c>
      <c r="C218" s="76" t="s">
        <v>144</v>
      </c>
      <c r="D218" s="30">
        <f>+D219+D221</f>
        <v>1200000</v>
      </c>
      <c r="E218" s="12">
        <f t="shared" ref="E218:J218" si="272">+E219+E221</f>
        <v>63749.86</v>
      </c>
      <c r="F218" s="12">
        <f t="shared" ref="F218:G218" si="273">+F219+F221</f>
        <v>0</v>
      </c>
      <c r="G218" s="12">
        <f t="shared" si="273"/>
        <v>0</v>
      </c>
      <c r="H218" s="12">
        <f t="shared" ref="H218" si="274">+H219+H221</f>
        <v>277500</v>
      </c>
      <c r="I218" s="12">
        <f t="shared" ref="I218" si="275">+I219+I221</f>
        <v>0</v>
      </c>
      <c r="J218" s="12">
        <f t="shared" si="272"/>
        <v>341249.86</v>
      </c>
    </row>
    <row r="219" spans="2:10" ht="15.75" customHeight="1" x14ac:dyDescent="0.2">
      <c r="B219" s="23" t="s">
        <v>145</v>
      </c>
      <c r="C219" s="33" t="s">
        <v>274</v>
      </c>
      <c r="D219" s="20">
        <v>500000</v>
      </c>
      <c r="E219" s="80">
        <v>0</v>
      </c>
      <c r="F219" s="80">
        <v>0</v>
      </c>
      <c r="G219" s="80">
        <v>0</v>
      </c>
      <c r="H219" s="80">
        <v>0</v>
      </c>
      <c r="I219" s="80">
        <v>0</v>
      </c>
      <c r="J219" s="80">
        <f t="shared" ref="J219" si="276">+E219+F219+G219+H219+I219</f>
        <v>0</v>
      </c>
    </row>
    <row r="220" spans="2:10" ht="15.75" customHeight="1" x14ac:dyDescent="0.2">
      <c r="B220" s="25">
        <v>247</v>
      </c>
      <c r="C220" s="29" t="s">
        <v>146</v>
      </c>
      <c r="D220" s="12">
        <f t="shared" ref="D220:J220" si="277">+D221</f>
        <v>700000</v>
      </c>
      <c r="E220" s="12">
        <f t="shared" si="277"/>
        <v>63749.86</v>
      </c>
      <c r="F220" s="12">
        <f t="shared" si="277"/>
        <v>0</v>
      </c>
      <c r="G220" s="12">
        <f t="shared" si="277"/>
        <v>0</v>
      </c>
      <c r="H220" s="12">
        <f t="shared" si="277"/>
        <v>277500</v>
      </c>
      <c r="I220" s="12">
        <f t="shared" si="277"/>
        <v>0</v>
      </c>
      <c r="J220" s="12">
        <f t="shared" si="277"/>
        <v>341249.86</v>
      </c>
    </row>
    <row r="221" spans="2:10" ht="26.25" customHeight="1" x14ac:dyDescent="0.2">
      <c r="B221" s="34" t="s">
        <v>147</v>
      </c>
      <c r="C221" s="81" t="s">
        <v>288</v>
      </c>
      <c r="D221" s="20">
        <v>700000</v>
      </c>
      <c r="E221" s="20">
        <v>63749.86</v>
      </c>
      <c r="F221" s="20">
        <v>0</v>
      </c>
      <c r="G221" s="20">
        <v>0</v>
      </c>
      <c r="H221" s="20">
        <v>277500</v>
      </c>
      <c r="I221" s="20">
        <v>0</v>
      </c>
      <c r="J221" s="20">
        <f t="shared" ref="J221" si="278">+E221+F221+G221+H221+I221</f>
        <v>341249.86</v>
      </c>
    </row>
    <row r="222" spans="2:10" ht="17.25" customHeight="1" x14ac:dyDescent="0.2">
      <c r="B222" s="60" t="s">
        <v>178</v>
      </c>
      <c r="C222" s="57" t="s">
        <v>181</v>
      </c>
      <c r="D222" s="44">
        <f t="shared" ref="D222:J222" si="279">+D204+D214+D217</f>
        <v>11100000</v>
      </c>
      <c r="E222" s="44">
        <f t="shared" si="279"/>
        <v>552664.38180715009</v>
      </c>
      <c r="F222" s="44">
        <f t="shared" si="279"/>
        <v>486914.52180715004</v>
      </c>
      <c r="G222" s="44">
        <f t="shared" si="279"/>
        <v>486914.52180715004</v>
      </c>
      <c r="H222" s="44">
        <f t="shared" ref="H222" si="280">+H204+H214+H217</f>
        <v>764843.88180715009</v>
      </c>
      <c r="I222" s="44">
        <f t="shared" ref="I222" si="281">+I204+I214+I217</f>
        <v>1212490.6827891499</v>
      </c>
      <c r="J222" s="44">
        <f t="shared" si="279"/>
        <v>3503827.9900177503</v>
      </c>
    </row>
    <row r="223" spans="2:10" x14ac:dyDescent="0.2">
      <c r="B223" s="61"/>
      <c r="C223" s="62"/>
      <c r="D223" s="63"/>
      <c r="E223" s="63"/>
      <c r="F223" s="63"/>
      <c r="G223" s="63"/>
      <c r="H223" s="63"/>
      <c r="I223" s="63"/>
      <c r="J223" s="63"/>
    </row>
    <row r="224" spans="2:10" x14ac:dyDescent="0.2">
      <c r="B224" s="64"/>
      <c r="C224" s="65" t="s">
        <v>182</v>
      </c>
      <c r="D224" s="66">
        <f t="shared" ref="D224:J224" si="282">+D4+D165+D183+D202</f>
        <v>951881669</v>
      </c>
      <c r="E224" s="66">
        <f t="shared" si="282"/>
        <v>61032936.44058948</v>
      </c>
      <c r="F224" s="66">
        <f t="shared" si="282"/>
        <v>68719929.829105496</v>
      </c>
      <c r="G224" s="66">
        <f t="shared" si="282"/>
        <v>82209084.400221452</v>
      </c>
      <c r="H224" s="66">
        <f t="shared" ref="H224" si="283">+H4+H165+H183+H202</f>
        <v>59181139.10788358</v>
      </c>
      <c r="I224" s="66">
        <f t="shared" ref="I224" si="284">+I4+I165+I183+I202</f>
        <v>76178492.966340378</v>
      </c>
      <c r="J224" s="66">
        <f t="shared" si="282"/>
        <v>347321582.74414039</v>
      </c>
    </row>
    <row r="225" spans="1:10" s="75" customFormat="1" x14ac:dyDescent="0.2">
      <c r="B225" s="72"/>
      <c r="C225" s="73"/>
      <c r="D225" s="74"/>
      <c r="E225" s="74"/>
      <c r="F225" s="74"/>
      <c r="G225" s="74"/>
      <c r="H225" s="74"/>
      <c r="I225" s="74"/>
      <c r="J225" s="74"/>
    </row>
    <row r="226" spans="1:10" s="75" customFormat="1" x14ac:dyDescent="0.2">
      <c r="B226" s="72"/>
      <c r="C226" s="73"/>
      <c r="D226" s="74"/>
      <c r="E226" s="74"/>
      <c r="F226" s="74"/>
      <c r="G226" s="74"/>
      <c r="H226" s="74"/>
      <c r="I226" s="74"/>
      <c r="J226" s="74"/>
    </row>
    <row r="227" spans="1:10" s="75" customFormat="1" x14ac:dyDescent="0.2">
      <c r="B227" s="72"/>
      <c r="C227" s="73"/>
      <c r="D227" s="74"/>
      <c r="E227" s="74"/>
      <c r="F227" s="74"/>
      <c r="G227" s="74"/>
      <c r="H227" s="74"/>
      <c r="I227" s="74"/>
      <c r="J227" s="74"/>
    </row>
    <row r="228" spans="1:10" s="75" customFormat="1" x14ac:dyDescent="0.2">
      <c r="B228" s="72"/>
      <c r="C228" s="73"/>
      <c r="D228" s="74"/>
      <c r="E228" s="74"/>
      <c r="F228" s="74"/>
      <c r="G228" s="74"/>
      <c r="H228" s="74"/>
      <c r="I228" s="74"/>
      <c r="J228" s="74"/>
    </row>
    <row r="229" spans="1:10" s="75" customFormat="1" x14ac:dyDescent="0.2">
      <c r="B229" s="72"/>
      <c r="C229" s="73"/>
      <c r="D229" s="74"/>
      <c r="E229" s="74"/>
      <c r="F229" s="74"/>
      <c r="G229" s="74"/>
      <c r="H229" s="74"/>
      <c r="I229" s="74"/>
      <c r="J229" s="74"/>
    </row>
    <row r="230" spans="1:10" s="75" customFormat="1" x14ac:dyDescent="0.2">
      <c r="B230" s="72"/>
      <c r="C230" s="73"/>
      <c r="D230" s="74"/>
      <c r="E230" s="74"/>
      <c r="F230" s="74"/>
      <c r="G230" s="74"/>
      <c r="H230" s="74"/>
      <c r="I230" s="74"/>
      <c r="J230" s="74"/>
    </row>
    <row r="231" spans="1:10" s="75" customFormat="1" x14ac:dyDescent="0.2"/>
    <row r="232" spans="1:10" s="75" customFormat="1" x14ac:dyDescent="0.2">
      <c r="B232" s="87"/>
    </row>
    <row r="233" spans="1:10" ht="18.75" customHeight="1" x14ac:dyDescent="0.2">
      <c r="A233" s="89"/>
      <c r="B233" s="124" t="s">
        <v>305</v>
      </c>
      <c r="C233" s="124"/>
      <c r="D233" s="126" t="s">
        <v>198</v>
      </c>
      <c r="E233" s="126"/>
      <c r="J233" s="67" t="s">
        <v>294</v>
      </c>
    </row>
    <row r="234" spans="1:10" ht="17.25" customHeight="1" x14ac:dyDescent="0.2">
      <c r="A234" s="88"/>
      <c r="B234" s="125" t="s">
        <v>304</v>
      </c>
      <c r="C234" s="125"/>
      <c r="D234" s="127" t="s">
        <v>307</v>
      </c>
      <c r="E234" s="127"/>
      <c r="F234" s="70"/>
      <c r="G234" s="86"/>
      <c r="H234" s="86"/>
      <c r="I234" s="86"/>
      <c r="J234" s="86" t="s">
        <v>197</v>
      </c>
    </row>
    <row r="235" spans="1:10" ht="19.5" customHeight="1" x14ac:dyDescent="0.2">
      <c r="B235" s="89" t="s">
        <v>196</v>
      </c>
      <c r="C235" s="89"/>
      <c r="E235" s="68" t="s">
        <v>306</v>
      </c>
      <c r="F235" s="68"/>
      <c r="G235" s="68"/>
      <c r="H235" s="68"/>
      <c r="I235" s="68"/>
      <c r="J235" s="68" t="s">
        <v>295</v>
      </c>
    </row>
    <row r="236" spans="1:10" ht="26.25" customHeight="1" x14ac:dyDescent="0.2">
      <c r="B236" s="69"/>
      <c r="C236" s="83"/>
      <c r="D236" s="70"/>
      <c r="E236" s="70"/>
      <c r="F236" s="70"/>
      <c r="G236" s="70"/>
      <c r="H236" s="70"/>
      <c r="I236" s="70"/>
      <c r="J236" s="70"/>
    </row>
    <row r="237" spans="1:10" ht="26.25" customHeight="1" x14ac:dyDescent="0.2">
      <c r="B237" s="69"/>
      <c r="C237" s="83"/>
      <c r="D237" s="70"/>
      <c r="E237" s="70"/>
      <c r="F237" s="70"/>
      <c r="G237" s="70"/>
      <c r="H237" s="70"/>
      <c r="I237" s="70"/>
      <c r="J237" s="70"/>
    </row>
    <row r="238" spans="1:10" ht="26.25" customHeight="1" x14ac:dyDescent="0.2">
      <c r="B238" s="69"/>
      <c r="C238" s="83"/>
      <c r="D238" s="70"/>
      <c r="E238" s="70"/>
      <c r="F238" s="70"/>
      <c r="G238" s="70"/>
      <c r="H238" s="70"/>
      <c r="I238" s="70"/>
      <c r="J238" s="70"/>
    </row>
    <row r="239" spans="1:10" ht="26.25" customHeight="1" x14ac:dyDescent="0.2">
      <c r="B239" s="69"/>
      <c r="C239" s="83"/>
      <c r="D239" s="70"/>
      <c r="E239" s="70"/>
      <c r="F239" s="70"/>
      <c r="G239" s="70"/>
      <c r="H239" s="70"/>
      <c r="I239" s="70"/>
      <c r="J239" s="70"/>
    </row>
    <row r="242" spans="2:3" x14ac:dyDescent="0.2">
      <c r="B242" s="67" t="s">
        <v>300</v>
      </c>
    </row>
    <row r="243" spans="2:3" x14ac:dyDescent="0.2">
      <c r="B243" s="67" t="s">
        <v>293</v>
      </c>
    </row>
    <row r="246" spans="2:3" x14ac:dyDescent="0.2">
      <c r="B246" s="86" t="s">
        <v>302</v>
      </c>
      <c r="C246" s="86"/>
    </row>
    <row r="248" spans="2:3" ht="13.5" customHeight="1" x14ac:dyDescent="0.2"/>
  </sheetData>
  <autoFilter ref="B2:J226"/>
  <mergeCells count="2">
    <mergeCell ref="D233:E233"/>
    <mergeCell ref="D234:E234"/>
  </mergeCells>
  <printOptions horizontalCentered="1"/>
  <pageMargins left="0.70866141732283472" right="0.70866141732283472" top="1.6929133858267718" bottom="0.74803149606299213" header="0.31496062992125984" footer="0.31496062992125984"/>
  <pageSetup paperSize="5" scale="41" fitToHeight="0" orientation="portrait" horizontalDpi="4294967295" verticalDpi="4294967295" r:id="rId1"/>
  <headerFooter>
    <oddHeader>&amp;C
&amp;G
TRIBUNAL SUPERIOR ELECTORAL 
DIRECCION FINANCIERA 
EJECUCION PRESUPUESTARIA AL 31 DE MAYO 2023
VALORES EN RD$</oddHeader>
    <oddFooter>&amp;RPágina &amp;P</oddFooter>
  </headerFooter>
  <rowBreaks count="2" manualBreakCount="2">
    <brk id="110" max="8" man="1"/>
    <brk id="212" max="8" man="1"/>
  </rowBreaks>
  <ignoredErrors>
    <ignoredError sqref="J9 E167 J93 J167 J171 J208 J220 J12 J26:J27 J50 J65 J146 F170 F172:F173 F167:F168 J29 J31 J35 J53 J56 J59 J68 J73 J77 J98 J104 J106 J111:J112 J116 J120 J122 J125 J151 J154 J157 J160 J173 J210 J145 J168 J16 J13 J15 J14 J17:J19 J188:J191 I196 J82:J89 J170 J132:J134 G167:I167" formula="1"/>
    <ignoredError sqref="B222 B183:B184 B202:B203 B165:B166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Para Transparencia</vt:lpstr>
      <vt:lpstr>'Para Transparencia'!Área_de_impresión</vt:lpstr>
      <vt:lpstr>'Para Transparencia'!Títulos_a_imprimir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Deysis Esther Matos Ferreras</cp:lastModifiedBy>
  <cp:lastPrinted>2023-06-07T14:14:14Z</cp:lastPrinted>
  <dcterms:created xsi:type="dcterms:W3CDTF">2022-03-25T14:12:00Z</dcterms:created>
  <dcterms:modified xsi:type="dcterms:W3CDTF">2023-06-09T17:56:48Z</dcterms:modified>
</cp:coreProperties>
</file>