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Tse.local\fs\Departamento de Compras\PROCESOS DE COMPRAS Y CONTRATACIONES\2023\Licitación Publica Nacional\TSE-CCC-LPN-04-259-2023 CONSTRUCCION DESIERTO\"/>
    </mc:Choice>
  </mc:AlternateContent>
  <bookViews>
    <workbookView xWindow="0" yWindow="0" windowWidth="28800" windowHeight="12180"/>
  </bookViews>
  <sheets>
    <sheet name="RELACIÓN PARTIDAS LICITACIÓN" sheetId="14" r:id="rId1"/>
    <sheet name="Hoja2" sheetId="4" r:id="rId2"/>
  </sheets>
  <definedNames>
    <definedName name="_xlnm.Print_Titles" localSheetId="0">'RELACIÓN PARTIDAS LICITACIÓN'!$10:$10</definedName>
  </definedNames>
  <calcPr calcId="162913"/>
</workbook>
</file>

<file path=xl/calcChain.xml><?xml version="1.0" encoding="utf-8"?>
<calcChain xmlns="http://schemas.openxmlformats.org/spreadsheetml/2006/main">
  <c r="F707" i="14" l="1"/>
  <c r="F556" i="14"/>
  <c r="F382" i="14"/>
  <c r="F470" i="14"/>
  <c r="F203" i="14"/>
  <c r="F204" i="14"/>
  <c r="F205" i="14"/>
  <c r="F206" i="14"/>
  <c r="F207" i="14"/>
  <c r="F198" i="14"/>
  <c r="F195" i="14"/>
  <c r="F196" i="14"/>
  <c r="F197" i="14"/>
  <c r="F922" i="14"/>
  <c r="F921" i="14"/>
  <c r="F920" i="14"/>
  <c r="F919" i="14"/>
  <c r="F918" i="14"/>
  <c r="F917" i="14"/>
  <c r="F916" i="14"/>
  <c r="F915" i="14"/>
  <c r="F914" i="14"/>
  <c r="F912" i="14"/>
  <c r="F911" i="14"/>
  <c r="F910" i="14"/>
  <c r="F909" i="14"/>
  <c r="F908" i="14"/>
  <c r="F907" i="14"/>
  <c r="F906" i="14"/>
  <c r="F905" i="14"/>
  <c r="F904" i="14"/>
  <c r="F903" i="14"/>
  <c r="F902" i="14"/>
  <c r="F901" i="14"/>
  <c r="F900" i="14"/>
  <c r="F899" i="14"/>
  <c r="F898" i="14"/>
  <c r="F897" i="14"/>
  <c r="F896" i="14"/>
  <c r="F895" i="14"/>
  <c r="F894" i="14"/>
  <c r="F893" i="14"/>
  <c r="F892" i="14"/>
  <c r="F891" i="14"/>
  <c r="F890" i="14"/>
  <c r="F888" i="14"/>
  <c r="F887" i="14"/>
  <c r="F886" i="14"/>
  <c r="F885" i="14"/>
  <c r="F884" i="14"/>
  <c r="F883" i="14"/>
  <c r="F882" i="14"/>
  <c r="F881" i="14"/>
  <c r="F880" i="14"/>
  <c r="F879" i="14"/>
  <c r="F878" i="14"/>
  <c r="F877" i="14"/>
  <c r="F876" i="14"/>
  <c r="F875" i="14"/>
  <c r="F874" i="14"/>
  <c r="F873" i="14"/>
  <c r="F872" i="14"/>
  <c r="F871" i="14"/>
  <c r="F869" i="14"/>
  <c r="F868" i="14"/>
  <c r="F867" i="14"/>
  <c r="F866" i="14"/>
  <c r="F865" i="14"/>
  <c r="F864" i="14"/>
  <c r="F863" i="14"/>
  <c r="F862" i="14"/>
  <c r="F861" i="14"/>
  <c r="F860" i="14"/>
  <c r="F859" i="14"/>
  <c r="F858" i="14"/>
  <c r="F857" i="14"/>
  <c r="F856" i="14"/>
  <c r="F855" i="14"/>
  <c r="F854" i="14"/>
  <c r="F853" i="14"/>
  <c r="F852" i="14"/>
  <c r="F851" i="14"/>
  <c r="F850" i="14"/>
  <c r="F849" i="14"/>
  <c r="F848" i="14"/>
  <c r="F847" i="14"/>
  <c r="F846" i="14"/>
  <c r="F845" i="14"/>
  <c r="F844" i="14"/>
  <c r="F840" i="14"/>
  <c r="F839" i="14"/>
  <c r="F836" i="14"/>
  <c r="F835" i="14"/>
  <c r="F833" i="14"/>
  <c r="F832" i="14"/>
  <c r="F831" i="14"/>
  <c r="F830" i="14"/>
  <c r="F829" i="14"/>
  <c r="F828" i="14"/>
  <c r="F827" i="14"/>
  <c r="F826" i="14"/>
  <c r="F825" i="14"/>
  <c r="F824" i="14"/>
  <c r="F823" i="14"/>
  <c r="F822" i="14"/>
  <c r="F821" i="14"/>
  <c r="F820" i="14"/>
  <c r="F814" i="14"/>
  <c r="C813" i="14"/>
  <c r="F813" i="14" s="1"/>
  <c r="F811" i="14"/>
  <c r="F810" i="14"/>
  <c r="F809" i="14"/>
  <c r="F808" i="14"/>
  <c r="F807" i="14"/>
  <c r="F806" i="14"/>
  <c r="C805" i="14"/>
  <c r="C812" i="14" s="1"/>
  <c r="F812" i="14" s="1"/>
  <c r="F804" i="14"/>
  <c r="F803" i="14"/>
  <c r="F801" i="14"/>
  <c r="F800" i="14"/>
  <c r="F799" i="14"/>
  <c r="F798" i="14"/>
  <c r="F797" i="14"/>
  <c r="F796" i="14"/>
  <c r="F795" i="14"/>
  <c r="F794" i="14"/>
  <c r="F793" i="14"/>
  <c r="F792" i="14"/>
  <c r="F791" i="14"/>
  <c r="F790" i="14"/>
  <c r="F789" i="14"/>
  <c r="F788" i="14"/>
  <c r="F787" i="14"/>
  <c r="F786" i="14"/>
  <c r="F784" i="14"/>
  <c r="F783" i="14"/>
  <c r="F782" i="14"/>
  <c r="F781" i="14"/>
  <c r="F780" i="14"/>
  <c r="F779" i="14"/>
  <c r="F778" i="14"/>
  <c r="F777" i="14"/>
  <c r="F776" i="14"/>
  <c r="F775" i="14"/>
  <c r="F774" i="14"/>
  <c r="F773" i="14"/>
  <c r="F772" i="14"/>
  <c r="F771" i="14"/>
  <c r="F770" i="14"/>
  <c r="F769" i="14"/>
  <c r="F768" i="14"/>
  <c r="F766" i="14"/>
  <c r="F765" i="14"/>
  <c r="F764" i="14"/>
  <c r="F762" i="14"/>
  <c r="F761" i="14"/>
  <c r="F759" i="14"/>
  <c r="F758" i="14"/>
  <c r="F757" i="14"/>
  <c r="F755" i="14"/>
  <c r="F754" i="14"/>
  <c r="F753" i="14"/>
  <c r="F751" i="14"/>
  <c r="F750" i="14"/>
  <c r="F749" i="14"/>
  <c r="F747" i="14"/>
  <c r="F746" i="14"/>
  <c r="F745" i="14"/>
  <c r="F744" i="14"/>
  <c r="F743" i="14"/>
  <c r="F742" i="14"/>
  <c r="F741" i="14"/>
  <c r="F740" i="14"/>
  <c r="F739" i="14"/>
  <c r="F738" i="14"/>
  <c r="F737" i="14"/>
  <c r="F736" i="14"/>
  <c r="F735" i="14"/>
  <c r="F734" i="14"/>
  <c r="F733" i="14"/>
  <c r="F732" i="14"/>
  <c r="F731" i="14"/>
  <c r="F728" i="14"/>
  <c r="F727" i="14"/>
  <c r="F726" i="14"/>
  <c r="F724" i="14"/>
  <c r="F723" i="14"/>
  <c r="F722" i="14"/>
  <c r="F720" i="14"/>
  <c r="F719" i="14"/>
  <c r="F717" i="14"/>
  <c r="F716" i="14"/>
  <c r="F715" i="14"/>
  <c r="F714" i="14"/>
  <c r="F712" i="14"/>
  <c r="F711" i="14"/>
  <c r="F709" i="14"/>
  <c r="F708" i="14"/>
  <c r="F706" i="14"/>
  <c r="F705" i="14"/>
  <c r="F703" i="14"/>
  <c r="F702" i="14"/>
  <c r="F701" i="14"/>
  <c r="F700" i="14"/>
  <c r="F698" i="14"/>
  <c r="F697" i="14"/>
  <c r="F695" i="14"/>
  <c r="F694" i="14"/>
  <c r="F693" i="14"/>
  <c r="F692" i="14"/>
  <c r="F691" i="14"/>
  <c r="F690" i="14"/>
  <c r="F688" i="14"/>
  <c r="F687" i="14"/>
  <c r="F686" i="14"/>
  <c r="F685" i="14"/>
  <c r="F683" i="14"/>
  <c r="G682" i="14" s="1"/>
  <c r="F681" i="14"/>
  <c r="F680" i="14"/>
  <c r="F679" i="14"/>
  <c r="F678" i="14"/>
  <c r="F677" i="14"/>
  <c r="F675" i="14"/>
  <c r="F674" i="14"/>
  <c r="F673" i="14"/>
  <c r="F672" i="14"/>
  <c r="F671" i="14"/>
  <c r="F670" i="14"/>
  <c r="F669" i="14"/>
  <c r="F668" i="14"/>
  <c r="F667" i="14"/>
  <c r="F664" i="14"/>
  <c r="F663" i="14"/>
  <c r="F662" i="14"/>
  <c r="F661" i="14"/>
  <c r="F660" i="14"/>
  <c r="F659" i="14"/>
  <c r="F658" i="14"/>
  <c r="F657" i="14"/>
  <c r="F656" i="14"/>
  <c r="F655" i="14"/>
  <c r="F654" i="14"/>
  <c r="F653" i="14"/>
  <c r="F652" i="14"/>
  <c r="F651" i="14"/>
  <c r="F645" i="14"/>
  <c r="C644" i="14"/>
  <c r="F644" i="14" s="1"/>
  <c r="F642" i="14"/>
  <c r="F641" i="14"/>
  <c r="F640" i="14"/>
  <c r="F639" i="14"/>
  <c r="F638" i="14"/>
  <c r="F637" i="14"/>
  <c r="C636" i="14"/>
  <c r="C643" i="14" s="1"/>
  <c r="F643" i="14" s="1"/>
  <c r="F635" i="14"/>
  <c r="F634" i="14"/>
  <c r="F632" i="14"/>
  <c r="F631" i="14"/>
  <c r="F630" i="14"/>
  <c r="F629" i="14"/>
  <c r="F628" i="14"/>
  <c r="F627" i="14"/>
  <c r="F626" i="14"/>
  <c r="F625" i="14"/>
  <c r="F624" i="14"/>
  <c r="F623" i="14"/>
  <c r="F621" i="14"/>
  <c r="F620" i="14"/>
  <c r="F619" i="14"/>
  <c r="F618" i="14"/>
  <c r="F617" i="14"/>
  <c r="F616" i="14"/>
  <c r="F615" i="14"/>
  <c r="F614" i="14"/>
  <c r="F613" i="14"/>
  <c r="F612" i="14"/>
  <c r="F611" i="14"/>
  <c r="F610" i="14"/>
  <c r="F609" i="14"/>
  <c r="F607" i="14"/>
  <c r="F606" i="14"/>
  <c r="F605" i="14"/>
  <c r="F603" i="14"/>
  <c r="F601" i="14"/>
  <c r="F600" i="14"/>
  <c r="F599" i="14"/>
  <c r="F597" i="14"/>
  <c r="F596" i="14"/>
  <c r="F595" i="14"/>
  <c r="F593" i="14"/>
  <c r="F592" i="14"/>
  <c r="F590" i="14"/>
  <c r="F589" i="14"/>
  <c r="F588" i="14"/>
  <c r="F587" i="14"/>
  <c r="F586" i="14"/>
  <c r="F585" i="14"/>
  <c r="F584" i="14"/>
  <c r="F583" i="14"/>
  <c r="F582" i="14"/>
  <c r="F581" i="14"/>
  <c r="F580" i="14"/>
  <c r="F579" i="14"/>
  <c r="F578" i="14"/>
  <c r="F577" i="14"/>
  <c r="F576" i="14"/>
  <c r="F575" i="14"/>
  <c r="F572" i="14"/>
  <c r="F571" i="14"/>
  <c r="F570" i="14"/>
  <c r="F568" i="14"/>
  <c r="F567" i="14"/>
  <c r="F565" i="14"/>
  <c r="F564" i="14"/>
  <c r="F563" i="14"/>
  <c r="F561" i="14"/>
  <c r="F560" i="14"/>
  <c r="F558" i="14"/>
  <c r="F557" i="14"/>
  <c r="F555" i="14"/>
  <c r="F554" i="14"/>
  <c r="F552" i="14"/>
  <c r="F551" i="14"/>
  <c r="F550" i="14"/>
  <c r="F549" i="14"/>
  <c r="F547" i="14"/>
  <c r="F546" i="14"/>
  <c r="F544" i="14"/>
  <c r="F543" i="14"/>
  <c r="F542" i="14"/>
  <c r="F541" i="14"/>
  <c r="F540" i="14"/>
  <c r="F539" i="14"/>
  <c r="F537" i="14"/>
  <c r="F536" i="14"/>
  <c r="F535" i="14"/>
  <c r="F534" i="14"/>
  <c r="F532" i="14"/>
  <c r="G531" i="14" s="1"/>
  <c r="F530" i="14"/>
  <c r="F529" i="14"/>
  <c r="F528" i="14"/>
  <c r="F527" i="14"/>
  <c r="F526" i="14"/>
  <c r="F524" i="14"/>
  <c r="F523" i="14"/>
  <c r="F522" i="14"/>
  <c r="F521" i="14"/>
  <c r="F520" i="14"/>
  <c r="F519" i="14"/>
  <c r="F518" i="14"/>
  <c r="F517" i="14"/>
  <c r="F516" i="14"/>
  <c r="F513" i="14"/>
  <c r="F512" i="14"/>
  <c r="F511" i="14"/>
  <c r="F510" i="14"/>
  <c r="F509" i="14"/>
  <c r="F508" i="14"/>
  <c r="F507" i="14"/>
  <c r="F506" i="14"/>
  <c r="F505" i="14"/>
  <c r="F504" i="14"/>
  <c r="F503" i="14"/>
  <c r="F502" i="14"/>
  <c r="F501" i="14"/>
  <c r="F500" i="14"/>
  <c r="F494" i="14"/>
  <c r="C493" i="14"/>
  <c r="F493" i="14" s="1"/>
  <c r="F491" i="14"/>
  <c r="F490" i="14"/>
  <c r="F489" i="14"/>
  <c r="F488" i="14"/>
  <c r="F487" i="14"/>
  <c r="F486" i="14"/>
  <c r="C485" i="14"/>
  <c r="C492" i="14" s="1"/>
  <c r="F492" i="14" s="1"/>
  <c r="F484" i="14"/>
  <c r="F483" i="14"/>
  <c r="F481" i="14"/>
  <c r="F480" i="14"/>
  <c r="F479" i="14"/>
  <c r="F478" i="14"/>
  <c r="F477" i="14"/>
  <c r="F476" i="14"/>
  <c r="F475" i="14"/>
  <c r="F474" i="14"/>
  <c r="F473" i="14"/>
  <c r="F472" i="14"/>
  <c r="F469" i="14"/>
  <c r="F468" i="14"/>
  <c r="F467" i="14"/>
  <c r="F466" i="14"/>
  <c r="F465" i="14"/>
  <c r="F464" i="14"/>
  <c r="F463" i="14"/>
  <c r="F462" i="14"/>
  <c r="F461" i="14"/>
  <c r="F460" i="14"/>
  <c r="F459" i="14"/>
  <c r="F458" i="14"/>
  <c r="F457" i="14"/>
  <c r="F456" i="14"/>
  <c r="F455" i="14"/>
  <c r="F454" i="14"/>
  <c r="F453" i="14"/>
  <c r="F452" i="14"/>
  <c r="F451" i="14"/>
  <c r="F450" i="14"/>
  <c r="F449" i="14"/>
  <c r="F448" i="14"/>
  <c r="F447" i="14"/>
  <c r="F446" i="14"/>
  <c r="F445" i="14"/>
  <c r="F444" i="14"/>
  <c r="F443" i="14"/>
  <c r="F442" i="14"/>
  <c r="F441" i="14"/>
  <c r="F440" i="14"/>
  <c r="F439" i="14"/>
  <c r="F438" i="14"/>
  <c r="F436" i="14"/>
  <c r="F435" i="14"/>
  <c r="F434" i="14"/>
  <c r="F432" i="14"/>
  <c r="F430" i="14"/>
  <c r="F429" i="14"/>
  <c r="F428" i="14"/>
  <c r="F426" i="14"/>
  <c r="F425" i="14"/>
  <c r="F424" i="14"/>
  <c r="F422" i="14"/>
  <c r="F421" i="14"/>
  <c r="F419" i="14"/>
  <c r="F418" i="14"/>
  <c r="F417" i="14"/>
  <c r="F416" i="14"/>
  <c r="F415" i="14"/>
  <c r="F414" i="14"/>
  <c r="F413" i="14"/>
  <c r="F412" i="14"/>
  <c r="F411" i="14"/>
  <c r="F410" i="14"/>
  <c r="F409" i="14"/>
  <c r="F408" i="14"/>
  <c r="F407" i="14"/>
  <c r="F406" i="14"/>
  <c r="F405" i="14"/>
  <c r="F404" i="14"/>
  <c r="F403" i="14"/>
  <c r="F402" i="14"/>
  <c r="F399" i="14"/>
  <c r="F398" i="14"/>
  <c r="F397" i="14"/>
  <c r="F395" i="14"/>
  <c r="F394" i="14"/>
  <c r="F392" i="14"/>
  <c r="F391" i="14"/>
  <c r="F390" i="14"/>
  <c r="F389" i="14"/>
  <c r="F387" i="14"/>
  <c r="F386" i="14"/>
  <c r="F384" i="14"/>
  <c r="F383" i="14"/>
  <c r="F381" i="14"/>
  <c r="F380" i="14"/>
  <c r="F378" i="14"/>
  <c r="F377" i="14"/>
  <c r="F376" i="14"/>
  <c r="F375" i="14"/>
  <c r="F373" i="14"/>
  <c r="F372" i="14"/>
  <c r="F370" i="14"/>
  <c r="F369" i="14"/>
  <c r="F368" i="14"/>
  <c r="F367" i="14"/>
  <c r="F366" i="14"/>
  <c r="F365" i="14"/>
  <c r="F363" i="14"/>
  <c r="F362" i="14"/>
  <c r="F361" i="14"/>
  <c r="F360" i="14"/>
  <c r="F358" i="14"/>
  <c r="G357" i="14" s="1"/>
  <c r="F356" i="14"/>
  <c r="F355" i="14"/>
  <c r="F354" i="14"/>
  <c r="F353" i="14"/>
  <c r="F352" i="14"/>
  <c r="F350" i="14"/>
  <c r="F349" i="14"/>
  <c r="F348" i="14"/>
  <c r="F347" i="14"/>
  <c r="F346" i="14"/>
  <c r="F345" i="14"/>
  <c r="F344" i="14"/>
  <c r="F343" i="14"/>
  <c r="F342" i="14"/>
  <c r="F339" i="14"/>
  <c r="F338" i="14"/>
  <c r="F337" i="14"/>
  <c r="F336" i="14"/>
  <c r="F335" i="14"/>
  <c r="F334" i="14"/>
  <c r="F333" i="14"/>
  <c r="F331" i="14"/>
  <c r="F330" i="14"/>
  <c r="F329" i="14"/>
  <c r="F328" i="14"/>
  <c r="F327" i="14"/>
  <c r="F326" i="14"/>
  <c r="F325" i="14"/>
  <c r="F324" i="14"/>
  <c r="F323" i="14"/>
  <c r="F322" i="14"/>
  <c r="F321" i="14"/>
  <c r="F320" i="14"/>
  <c r="F318" i="14"/>
  <c r="F317" i="14"/>
  <c r="F316" i="14"/>
  <c r="F314" i="14"/>
  <c r="F312" i="14"/>
  <c r="F311" i="14"/>
  <c r="F310" i="14"/>
  <c r="F308" i="14"/>
  <c r="F307" i="14"/>
  <c r="F306" i="14"/>
  <c r="F304" i="14"/>
  <c r="F303" i="14"/>
  <c r="F302" i="14"/>
  <c r="F301" i="14"/>
  <c r="F299" i="14"/>
  <c r="F298" i="14"/>
  <c r="F297" i="14"/>
  <c r="F296" i="14"/>
  <c r="F295" i="14"/>
  <c r="F294" i="14"/>
  <c r="F293" i="14"/>
  <c r="F292" i="14"/>
  <c r="F291" i="14"/>
  <c r="F290" i="14"/>
  <c r="F289" i="14"/>
  <c r="F288" i="14"/>
  <c r="F287" i="14"/>
  <c r="F286" i="14"/>
  <c r="F285" i="14"/>
  <c r="F282" i="14"/>
  <c r="F281" i="14"/>
  <c r="F280" i="14"/>
  <c r="F278" i="14"/>
  <c r="F277" i="14"/>
  <c r="F275" i="14"/>
  <c r="F274" i="14"/>
  <c r="F273" i="14"/>
  <c r="F271" i="14"/>
  <c r="F270" i="14"/>
  <c r="F268" i="14"/>
  <c r="F267" i="14"/>
  <c r="F266" i="14"/>
  <c r="F265" i="14"/>
  <c r="F263" i="14"/>
  <c r="F262" i="14"/>
  <c r="F261" i="14"/>
  <c r="F260" i="14"/>
  <c r="F258" i="14"/>
  <c r="G256" i="14" s="1"/>
  <c r="F257" i="14"/>
  <c r="F255" i="14"/>
  <c r="F254" i="14"/>
  <c r="F253" i="14"/>
  <c r="F252" i="14"/>
  <c r="F251" i="14"/>
  <c r="F250" i="14"/>
  <c r="F248" i="14"/>
  <c r="F247" i="14"/>
  <c r="F246" i="14"/>
  <c r="F245" i="14"/>
  <c r="F243" i="14"/>
  <c r="G242" i="14" s="1"/>
  <c r="F241" i="14"/>
  <c r="F240" i="14"/>
  <c r="F239" i="14"/>
  <c r="F238" i="14"/>
  <c r="F236" i="14"/>
  <c r="F235" i="14"/>
  <c r="F234" i="14"/>
  <c r="F233" i="14"/>
  <c r="F232" i="14"/>
  <c r="F231" i="14"/>
  <c r="F230" i="14"/>
  <c r="F229" i="14"/>
  <c r="F228" i="14"/>
  <c r="F225" i="14"/>
  <c r="F224" i="14"/>
  <c r="F223" i="14"/>
  <c r="F222" i="14"/>
  <c r="F221" i="14"/>
  <c r="F220" i="14"/>
  <c r="F219" i="14"/>
  <c r="F217" i="14"/>
  <c r="F216" i="14"/>
  <c r="F215" i="14"/>
  <c r="F214" i="14"/>
  <c r="F212" i="14"/>
  <c r="F211" i="14"/>
  <c r="F210" i="14"/>
  <c r="F209" i="14"/>
  <c r="F202" i="14"/>
  <c r="F201" i="14"/>
  <c r="F200" i="14"/>
  <c r="F194" i="14"/>
  <c r="F193" i="14"/>
  <c r="F191" i="14"/>
  <c r="F190" i="14"/>
  <c r="F189" i="14"/>
  <c r="F188" i="14"/>
  <c r="F187" i="14"/>
  <c r="F186" i="14"/>
  <c r="F184" i="14"/>
  <c r="F183" i="14"/>
  <c r="F182" i="14"/>
  <c r="F181" i="14"/>
  <c r="F180" i="14"/>
  <c r="F179" i="14"/>
  <c r="F178" i="14"/>
  <c r="F177" i="14"/>
  <c r="F176" i="14"/>
  <c r="F175" i="14"/>
  <c r="F174" i="14"/>
  <c r="F173" i="14"/>
  <c r="F172" i="14"/>
  <c r="F170" i="14"/>
  <c r="F168" i="14"/>
  <c r="F167" i="14"/>
  <c r="F166" i="14"/>
  <c r="F165" i="14"/>
  <c r="F164" i="14"/>
  <c r="F163" i="14"/>
  <c r="F162" i="14"/>
  <c r="F161" i="14"/>
  <c r="F160" i="14"/>
  <c r="F159" i="14"/>
  <c r="F158" i="14"/>
  <c r="F157" i="14"/>
  <c r="F156" i="14"/>
  <c r="F154" i="14"/>
  <c r="F153" i="14"/>
  <c r="F152" i="14"/>
  <c r="F151" i="14"/>
  <c r="F150" i="14"/>
  <c r="F149" i="14"/>
  <c r="F148" i="14"/>
  <c r="F147" i="14"/>
  <c r="F145" i="14"/>
  <c r="F144" i="14"/>
  <c r="F143" i="14"/>
  <c r="F142" i="14"/>
  <c r="F141" i="14"/>
  <c r="F140" i="14"/>
  <c r="F139" i="14"/>
  <c r="F138" i="14"/>
  <c r="F137" i="14"/>
  <c r="F135" i="14"/>
  <c r="F134" i="14"/>
  <c r="F133" i="14"/>
  <c r="F132" i="14"/>
  <c r="C131" i="14"/>
  <c r="F131" i="14" s="1"/>
  <c r="F130" i="14"/>
  <c r="F129" i="14"/>
  <c r="F128" i="14"/>
  <c r="F127" i="14"/>
  <c r="F125" i="14"/>
  <c r="F124" i="14"/>
  <c r="F123" i="14"/>
  <c r="F122" i="14"/>
  <c r="F121" i="14"/>
  <c r="F120" i="14"/>
  <c r="F119" i="14"/>
  <c r="F118" i="14"/>
  <c r="F117" i="14"/>
  <c r="F116" i="14"/>
  <c r="F115" i="14"/>
  <c r="F114" i="14"/>
  <c r="F113" i="14"/>
  <c r="F110" i="14"/>
  <c r="F109" i="14"/>
  <c r="F108" i="14"/>
  <c r="F106" i="14"/>
  <c r="G105" i="14" s="1"/>
  <c r="F104" i="14"/>
  <c r="F103" i="14"/>
  <c r="F102" i="14"/>
  <c r="F100" i="14"/>
  <c r="G99" i="14" s="1"/>
  <c r="F98" i="14"/>
  <c r="F97" i="14"/>
  <c r="F96" i="14"/>
  <c r="F95" i="14"/>
  <c r="F93" i="14"/>
  <c r="F92" i="14"/>
  <c r="F90" i="14"/>
  <c r="F89" i="14"/>
  <c r="F88" i="14"/>
  <c r="F87" i="14"/>
  <c r="F85" i="14"/>
  <c r="F84" i="14"/>
  <c r="F83" i="14"/>
  <c r="F81" i="14"/>
  <c r="F80" i="14"/>
  <c r="F79" i="14"/>
  <c r="F77" i="14"/>
  <c r="F76" i="14"/>
  <c r="F75" i="14"/>
  <c r="F74" i="14"/>
  <c r="F73" i="14"/>
  <c r="F72" i="14"/>
  <c r="F70" i="14"/>
  <c r="F69" i="14"/>
  <c r="F68" i="14"/>
  <c r="F67" i="14"/>
  <c r="F66" i="14"/>
  <c r="F65" i="14"/>
  <c r="F64" i="14"/>
  <c r="F63" i="14"/>
  <c r="F62" i="14"/>
  <c r="F61" i="14"/>
  <c r="F60" i="14"/>
  <c r="F58" i="14"/>
  <c r="F57" i="14"/>
  <c r="F56" i="14"/>
  <c r="F55" i="14"/>
  <c r="F54" i="14"/>
  <c r="F52" i="14"/>
  <c r="F51" i="14"/>
  <c r="F50" i="14"/>
  <c r="F49" i="14"/>
  <c r="F48" i="14"/>
  <c r="F47" i="14"/>
  <c r="F46" i="14"/>
  <c r="F45" i="14"/>
  <c r="F44" i="14"/>
  <c r="F43" i="14"/>
  <c r="F42" i="14"/>
  <c r="F41" i="14"/>
  <c r="F40" i="14"/>
  <c r="F39" i="14"/>
  <c r="F38" i="14"/>
  <c r="F37" i="14"/>
  <c r="F36" i="14"/>
  <c r="F35" i="14"/>
  <c r="F34" i="14"/>
  <c r="C31" i="14"/>
  <c r="C32" i="14" s="1"/>
  <c r="F32" i="14" s="1"/>
  <c r="F30" i="14"/>
  <c r="F28" i="14"/>
  <c r="G27" i="14" s="1"/>
  <c r="F25" i="14"/>
  <c r="F24" i="14"/>
  <c r="F23" i="14"/>
  <c r="C22" i="14"/>
  <c r="F22" i="14" s="1"/>
  <c r="F21" i="14"/>
  <c r="F20" i="14"/>
  <c r="F19" i="14"/>
  <c r="F18" i="14"/>
  <c r="F17" i="14"/>
  <c r="F16" i="14"/>
  <c r="F15" i="14"/>
  <c r="F14" i="14"/>
  <c r="F13" i="14"/>
  <c r="F12" i="14"/>
  <c r="G101" i="14" l="1"/>
  <c r="G171" i="14"/>
  <c r="G91" i="14"/>
  <c r="G710" i="14"/>
  <c r="G834" i="14"/>
  <c r="G767" i="14"/>
  <c r="G566" i="14"/>
  <c r="G838" i="14"/>
  <c r="G559" i="14"/>
  <c r="G351" i="14"/>
  <c r="G608" i="14"/>
  <c r="G689" i="14"/>
  <c r="G704" i="14"/>
  <c r="G264" i="14"/>
  <c r="G269" i="14"/>
  <c r="G359" i="14"/>
  <c r="G396" i="14"/>
  <c r="G604" i="14"/>
  <c r="G400" i="14"/>
  <c r="G725" i="14"/>
  <c r="G371" i="14"/>
  <c r="G388" i="14"/>
  <c r="G393" i="14"/>
  <c r="G471" i="14"/>
  <c r="G545" i="14"/>
  <c r="G763" i="14"/>
  <c r="G53" i="14"/>
  <c r="G59" i="14"/>
  <c r="G71" i="14"/>
  <c r="G82" i="14"/>
  <c r="G208" i="14"/>
  <c r="G218" i="14"/>
  <c r="G244" i="14"/>
  <c r="G272" i="14"/>
  <c r="G279" i="14"/>
  <c r="G515" i="14"/>
  <c r="G718" i="14"/>
  <c r="G729" i="14"/>
  <c r="G78" i="14"/>
  <c r="G276" i="14"/>
  <c r="G283" i="14"/>
  <c r="G341" i="14"/>
  <c r="G538" i="14"/>
  <c r="G553" i="14"/>
  <c r="G573" i="14"/>
  <c r="G696" i="14"/>
  <c r="G666" i="14"/>
  <c r="G379" i="14"/>
  <c r="G437" i="14"/>
  <c r="G33" i="14"/>
  <c r="G86" i="14"/>
  <c r="G213" i="14"/>
  <c r="G237" i="14"/>
  <c r="G259" i="14"/>
  <c r="G315" i="14"/>
  <c r="G385" i="14"/>
  <c r="G533" i="14"/>
  <c r="G562" i="14"/>
  <c r="G684" i="14"/>
  <c r="G713" i="14"/>
  <c r="G107" i="14"/>
  <c r="G227" i="14"/>
  <c r="G249" i="14"/>
  <c r="G319" i="14"/>
  <c r="G374" i="14"/>
  <c r="G499" i="14"/>
  <c r="G650" i="14"/>
  <c r="G721" i="14"/>
  <c r="G94" i="14"/>
  <c r="G111" i="14"/>
  <c r="G364" i="14"/>
  <c r="G433" i="14"/>
  <c r="G525" i="14"/>
  <c r="G548" i="14"/>
  <c r="G569" i="14"/>
  <c r="G676" i="14"/>
  <c r="G699" i="14"/>
  <c r="G819" i="14"/>
  <c r="G841" i="14"/>
  <c r="G913" i="14"/>
  <c r="G11" i="14"/>
  <c r="F31" i="14"/>
  <c r="G29" i="14" s="1"/>
  <c r="F485" i="14"/>
  <c r="F805" i="14"/>
  <c r="F636" i="14"/>
  <c r="E646" i="14" s="1"/>
  <c r="F646" i="14" s="1"/>
  <c r="G837" i="14" l="1"/>
  <c r="G226" i="14"/>
  <c r="G26" i="14"/>
  <c r="E495" i="14"/>
  <c r="F495" i="14" s="1"/>
  <c r="E496" i="14" s="1"/>
  <c r="F496" i="14" s="1"/>
  <c r="E815" i="14"/>
  <c r="F815" i="14" s="1"/>
  <c r="E816" i="14" s="1"/>
  <c r="F816" i="14" s="1"/>
  <c r="E817" i="14" s="1"/>
  <c r="F817" i="14" s="1"/>
  <c r="E818" i="14" s="1"/>
  <c r="F818" i="14" s="1"/>
  <c r="E647" i="14"/>
  <c r="F647" i="14" s="1"/>
  <c r="E648" i="14" l="1"/>
  <c r="F648" i="14" s="1"/>
  <c r="G802" i="14"/>
  <c r="G665" i="14" s="1"/>
  <c r="E497" i="14"/>
  <c r="F497" i="14" s="1"/>
  <c r="E498" i="14" s="1"/>
  <c r="F498" i="14" s="1"/>
  <c r="G482" i="14" s="1"/>
  <c r="G340" i="14" s="1"/>
  <c r="E649" i="14" l="1"/>
  <c r="F649" i="14" s="1"/>
  <c r="G633" i="14" s="1"/>
  <c r="G514" i="14" s="1"/>
  <c r="G923" i="14" s="1"/>
  <c r="E927" i="14" s="1"/>
  <c r="F927" i="14" s="1"/>
  <c r="E926" i="14" l="1"/>
  <c r="F926" i="14" s="1"/>
  <c r="E925" i="14"/>
  <c r="F925" i="14" s="1"/>
  <c r="E930" i="14"/>
  <c r="F930" i="14" s="1"/>
  <c r="E931" i="14"/>
  <c r="F931" i="14" s="1"/>
  <c r="E928" i="14"/>
  <c r="F928" i="14" s="1"/>
  <c r="E929" i="14"/>
  <c r="F929" i="14" s="1"/>
  <c r="G924" i="14" l="1"/>
  <c r="G932" i="14" s="1"/>
</calcChain>
</file>

<file path=xl/sharedStrings.xml><?xml version="1.0" encoding="utf-8"?>
<sst xmlns="http://schemas.openxmlformats.org/spreadsheetml/2006/main" count="2024" uniqueCount="925">
  <si>
    <t>DESCRIPCION</t>
  </si>
  <si>
    <t>CANTIDAD</t>
  </si>
  <si>
    <t>OBRAS PRELIMINARES</t>
  </si>
  <si>
    <t>M</t>
  </si>
  <si>
    <t>Empañete liso interior</t>
  </si>
  <si>
    <t>Mochetas</t>
  </si>
  <si>
    <t>Cantos</t>
  </si>
  <si>
    <t>PL</t>
  </si>
  <si>
    <t>PA</t>
  </si>
  <si>
    <t>Cassette compacto VRF de 7,000 btu</t>
  </si>
  <si>
    <t>Cassette compacto VRF de 9,000 btu</t>
  </si>
  <si>
    <t>Cassette compacto VRF de 12,000 btu</t>
  </si>
  <si>
    <t>Cassette VRF de 18,000 btu</t>
  </si>
  <si>
    <t>Cassette VRF de 24,000 btu</t>
  </si>
  <si>
    <t>Fan Coil VRF de 24,000 btu</t>
  </si>
  <si>
    <t>Fan Coil VRF de 36,000 btu</t>
  </si>
  <si>
    <t>Fan Coil VRF de 48,000 btu</t>
  </si>
  <si>
    <t>Difusores 16"x16"</t>
  </si>
  <si>
    <t>Difusores 14"x14"</t>
  </si>
  <si>
    <t>Difusores 12"x12"</t>
  </si>
  <si>
    <t>Difusores 10"x10"</t>
  </si>
  <si>
    <t>Extractor de techo 400 CFM</t>
  </si>
  <si>
    <t>Sistema de drenaje de unidades condensadoras del 3er. Piso.</t>
  </si>
  <si>
    <t>Ducto de descarga para extractor de techo 400 CFM (incluye Conexión Y + Dámper)</t>
  </si>
  <si>
    <t>Fan Coil VRF de 30,000 btu</t>
  </si>
  <si>
    <t>Fan Coil VRF de 54,000 btu</t>
  </si>
  <si>
    <t>Cassette VRF de 30,000 btu</t>
  </si>
  <si>
    <t>U</t>
  </si>
  <si>
    <t>P. U.</t>
  </si>
  <si>
    <t>VALOR</t>
  </si>
  <si>
    <t>SUB-TOTAL</t>
  </si>
  <si>
    <t>RELACIÓN DE PARTIDAS Y CANTIDADES</t>
  </si>
  <si>
    <t>ML</t>
  </si>
  <si>
    <r>
      <t>M</t>
    </r>
    <r>
      <rPr>
        <vertAlign val="superscript"/>
        <sz val="14"/>
        <color theme="1"/>
        <rFont val="Calibri"/>
        <family val="2"/>
        <scheme val="minor"/>
      </rPr>
      <t>2</t>
    </r>
  </si>
  <si>
    <t>Demolicion muros de hormigón baños CEHICA</t>
  </si>
  <si>
    <r>
      <t>M</t>
    </r>
    <r>
      <rPr>
        <vertAlign val="superscript"/>
        <sz val="14"/>
        <color theme="1"/>
        <rFont val="Calibri"/>
        <family val="2"/>
        <scheme val="minor"/>
      </rPr>
      <t>3</t>
    </r>
  </si>
  <si>
    <r>
      <t>P</t>
    </r>
    <r>
      <rPr>
        <vertAlign val="superscript"/>
        <sz val="14"/>
        <color theme="1"/>
        <rFont val="Calibri"/>
        <family val="2"/>
        <scheme val="minor"/>
      </rPr>
      <t>2</t>
    </r>
  </si>
  <si>
    <t xml:space="preserve">Fraguache (careteo) </t>
  </si>
  <si>
    <t>Empañete liso exterior</t>
  </si>
  <si>
    <t>Goteros colgantes</t>
  </si>
  <si>
    <t>10.01</t>
  </si>
  <si>
    <t>Colocación de huellas y contrahuellas en granito natural pulido gris</t>
  </si>
  <si>
    <t>Descanso en granito natural pulido gris</t>
  </si>
  <si>
    <t>Cierre interior en sheetrock (doble cara)</t>
  </si>
  <si>
    <t xml:space="preserve">Fraguache (careteo) ascensores y rampas escalera </t>
  </si>
  <si>
    <t>Porcelanato gris oscuro en frente de ascensor</t>
  </si>
  <si>
    <t>Gabinete de piso en roble</t>
  </si>
  <si>
    <t>Gabinete de pared en roble</t>
  </si>
  <si>
    <t>Encimera (tope) en granito natural pulido gris</t>
  </si>
  <si>
    <t>Porcelanato gris oscuro en frente de ascensores</t>
  </si>
  <si>
    <t>Tope de estrados en granito natural pulido negro</t>
  </si>
  <si>
    <t>Puertas especiales en roble y paneles de cristal martillado (según diseño)</t>
  </si>
  <si>
    <t>División para orinales en panel de resina fenólica y laminado HPL</t>
  </si>
  <si>
    <t>División para inodoros en panel de resina fenólica y laminado HPL</t>
  </si>
  <si>
    <t>2.01</t>
  </si>
  <si>
    <t>Fan coil VRF de 12,000 btu</t>
  </si>
  <si>
    <t>Fan coil VRF de 24,000 btu</t>
  </si>
  <si>
    <t>Fan coil VRF de 36,000 btu</t>
  </si>
  <si>
    <t>Fan coil VRF de 48,000 btu</t>
  </si>
  <si>
    <t>Fan coil VRF de 60,000 btu</t>
  </si>
  <si>
    <t>Fan coil VRF de 96,000 btu</t>
  </si>
  <si>
    <t>Ducto de descarga para extractor de techo 400 CFM (incluye conexión y + cámper)</t>
  </si>
  <si>
    <t>I</t>
  </si>
  <si>
    <t>II</t>
  </si>
  <si>
    <t>III</t>
  </si>
  <si>
    <t>IV</t>
  </si>
  <si>
    <t>V</t>
  </si>
  <si>
    <t>VI</t>
  </si>
  <si>
    <t>1</t>
  </si>
  <si>
    <t>1.01</t>
  </si>
  <si>
    <t>2</t>
  </si>
  <si>
    <t>3</t>
  </si>
  <si>
    <t>1.02</t>
  </si>
  <si>
    <t>10.04</t>
  </si>
  <si>
    <t>10.03</t>
  </si>
  <si>
    <t>13.02</t>
  </si>
  <si>
    <t>15.02</t>
  </si>
  <si>
    <t>Ductos con sus accesorios para los 17 sistemas de Fan coil</t>
  </si>
  <si>
    <t xml:space="preserve">Relleno compactado en caliche sobre zapatas de columnas </t>
  </si>
  <si>
    <r>
      <t>Zapata de muro blocks de 8", f'c = 280 kg/cm</t>
    </r>
    <r>
      <rPr>
        <vertAlign val="superscript"/>
        <sz val="14"/>
        <color theme="1"/>
        <rFont val="Calibri"/>
        <family val="2"/>
        <scheme val="minor"/>
      </rPr>
      <t>2</t>
    </r>
    <r>
      <rPr>
        <sz val="14"/>
        <color theme="1"/>
        <rFont val="Calibri"/>
        <family val="2"/>
        <scheme val="minor"/>
      </rPr>
      <t xml:space="preserve">, 3 </t>
    </r>
    <r>
      <rPr>
        <sz val="14"/>
        <color theme="1"/>
        <rFont val="Calibri"/>
        <family val="2"/>
      </rPr>
      <t>Ø</t>
    </r>
    <r>
      <rPr>
        <sz val="14"/>
        <color theme="1"/>
        <rFont val="Calibri"/>
        <family val="2"/>
        <scheme val="minor"/>
      </rPr>
      <t xml:space="preserve"> 3/8" + </t>
    </r>
    <r>
      <rPr>
        <sz val="14"/>
        <color theme="1"/>
        <rFont val="Calibri"/>
        <family val="2"/>
      </rPr>
      <t>Ø 3/8" @ 0.20 mt, h = 0.30 mt</t>
    </r>
  </si>
  <si>
    <r>
      <t>Columnas pasillo, 0.20 mt x 0.20 mt, f'c = 210 kg/cm</t>
    </r>
    <r>
      <rPr>
        <vertAlign val="superscript"/>
        <sz val="14"/>
        <color theme="1"/>
        <rFont val="Calibri"/>
        <family val="2"/>
        <scheme val="minor"/>
      </rPr>
      <t>2</t>
    </r>
    <r>
      <rPr>
        <sz val="14"/>
        <color theme="1"/>
        <rFont val="Calibri"/>
        <family val="2"/>
        <scheme val="minor"/>
      </rPr>
      <t xml:space="preserve">, 4 </t>
    </r>
    <r>
      <rPr>
        <sz val="14"/>
        <color theme="1"/>
        <rFont val="Calibri"/>
        <family val="2"/>
      </rPr>
      <t>Ø 1/2" y Ø 3/8" @ 0.15 mt</t>
    </r>
  </si>
  <si>
    <r>
      <t>Viga de pasillo, 0.30 mt x 0.20 mt, f'c = 210 kg/cm</t>
    </r>
    <r>
      <rPr>
        <vertAlign val="superscript"/>
        <sz val="14"/>
        <color theme="1"/>
        <rFont val="Calibri"/>
        <family val="2"/>
        <scheme val="minor"/>
      </rPr>
      <t>2</t>
    </r>
    <r>
      <rPr>
        <sz val="14"/>
        <color theme="1"/>
        <rFont val="Calibri"/>
        <family val="2"/>
        <scheme val="minor"/>
      </rPr>
      <t>, 3</t>
    </r>
    <r>
      <rPr>
        <sz val="14"/>
        <color theme="1"/>
        <rFont val="Calibri"/>
        <family val="2"/>
      </rPr>
      <t>Ø1/2" + 2Ø3/8" y Ø3/8" @ 0.15 mt</t>
    </r>
  </si>
  <si>
    <r>
      <t xml:space="preserve">Perfil metálico (viguetilla) </t>
    </r>
    <r>
      <rPr>
        <b/>
        <sz val="14"/>
        <color theme="1"/>
        <rFont val="Calibri"/>
        <family val="2"/>
        <scheme val="minor"/>
      </rPr>
      <t xml:space="preserve">W12X30, </t>
    </r>
    <r>
      <rPr>
        <sz val="14"/>
        <color theme="1"/>
        <rFont val="Calibri"/>
        <family val="2"/>
        <scheme val="minor"/>
      </rPr>
      <t>2,660.18 PL</t>
    </r>
  </si>
  <si>
    <r>
      <t xml:space="preserve">Perfil metálico (viguetilla) </t>
    </r>
    <r>
      <rPr>
        <b/>
        <sz val="14"/>
        <color theme="1"/>
        <rFont val="Calibri"/>
        <family val="2"/>
        <scheme val="minor"/>
      </rPr>
      <t xml:space="preserve">W8X24, </t>
    </r>
    <r>
      <rPr>
        <sz val="14"/>
        <color theme="1"/>
        <rFont val="Calibri"/>
        <family val="2"/>
        <scheme val="minor"/>
      </rPr>
      <t>123.75 PL</t>
    </r>
  </si>
  <si>
    <t>Puertas interiores en roble con jambas de 0.05 mt (2.10 mt x 1.00 mt)</t>
  </si>
  <si>
    <t>Fino en techo plano  marquesina de  llegada</t>
  </si>
  <si>
    <t>ESTRUCTURA METÁLICA</t>
  </si>
  <si>
    <r>
      <t xml:space="preserve">18 columnas metálicas </t>
    </r>
    <r>
      <rPr>
        <b/>
        <sz val="14"/>
        <color theme="1"/>
        <rFont val="Calibri"/>
        <family val="2"/>
        <scheme val="minor"/>
      </rPr>
      <t>C1</t>
    </r>
    <r>
      <rPr>
        <sz val="14"/>
        <color theme="1"/>
        <rFont val="Calibri"/>
        <family val="2"/>
        <scheme val="minor"/>
      </rPr>
      <t xml:space="preserve">,  perfil  tipo H  </t>
    </r>
    <r>
      <rPr>
        <b/>
        <sz val="14"/>
        <color theme="1"/>
        <rFont val="Calibri"/>
        <family val="2"/>
        <scheme val="minor"/>
      </rPr>
      <t>W21x93,</t>
    </r>
    <r>
      <rPr>
        <sz val="14"/>
        <color theme="1"/>
        <rFont val="Calibri"/>
        <family val="2"/>
        <scheme val="minor"/>
      </rPr>
      <t xml:space="preserve"> h =  6.96 mt, 182.43 PL</t>
    </r>
  </si>
  <si>
    <r>
      <t xml:space="preserve">6 columnas metálicas </t>
    </r>
    <r>
      <rPr>
        <b/>
        <sz val="14"/>
        <color theme="1"/>
        <rFont val="Calibri"/>
        <family val="2"/>
        <scheme val="minor"/>
      </rPr>
      <t>C2</t>
    </r>
    <r>
      <rPr>
        <sz val="14"/>
        <color theme="1"/>
        <rFont val="Calibri"/>
        <family val="2"/>
        <scheme val="minor"/>
      </rPr>
      <t xml:space="preserve">,  perfil  tipo H  </t>
    </r>
    <r>
      <rPr>
        <b/>
        <sz val="14"/>
        <color theme="1"/>
        <rFont val="Calibri"/>
        <family val="2"/>
        <scheme val="minor"/>
      </rPr>
      <t>W18x73,</t>
    </r>
    <r>
      <rPr>
        <sz val="14"/>
        <color theme="1"/>
        <rFont val="Calibri"/>
        <family val="2"/>
        <scheme val="minor"/>
      </rPr>
      <t xml:space="preserve"> h =  6.96 mt, 60.81 PL</t>
    </r>
  </si>
  <si>
    <r>
      <t xml:space="preserve">Perfil metálico (viguetilla) </t>
    </r>
    <r>
      <rPr>
        <b/>
        <sz val="14"/>
        <color theme="1"/>
        <rFont val="Calibri"/>
        <family val="2"/>
        <scheme val="minor"/>
      </rPr>
      <t xml:space="preserve">W12X30, </t>
    </r>
    <r>
      <rPr>
        <sz val="14"/>
        <color theme="1"/>
        <rFont val="Calibri"/>
        <family val="2"/>
        <scheme val="minor"/>
      </rPr>
      <t>3,159.79 PL</t>
    </r>
  </si>
  <si>
    <r>
      <t>MC ascensor, f'c = 350 kg/cm</t>
    </r>
    <r>
      <rPr>
        <vertAlign val="superscript"/>
        <sz val="14"/>
        <color theme="1"/>
        <rFont val="Calibri"/>
        <family val="2"/>
        <scheme val="minor"/>
      </rPr>
      <t>2</t>
    </r>
    <r>
      <rPr>
        <sz val="14"/>
        <color theme="1"/>
        <rFont val="Calibri"/>
        <family val="2"/>
        <scheme val="minor"/>
      </rPr>
      <t xml:space="preserve">, Ø 1/2"@ 0.15 mt y </t>
    </r>
    <r>
      <rPr>
        <sz val="16"/>
        <color theme="1"/>
        <rFont val="Calibri"/>
        <family val="2"/>
        <scheme val="minor"/>
      </rPr>
      <t>Ø</t>
    </r>
    <r>
      <rPr>
        <sz val="14"/>
        <color theme="1"/>
        <rFont val="Calibri"/>
        <family val="2"/>
        <scheme val="minor"/>
      </rPr>
      <t xml:space="preserve"> 3/8" @ 0.20 mt, h=3.09 mt</t>
    </r>
  </si>
  <si>
    <r>
      <t>Rampa de escalera, f'c = 350 kg/cm</t>
    </r>
    <r>
      <rPr>
        <vertAlign val="superscript"/>
        <sz val="14"/>
        <color theme="1"/>
        <rFont val="Calibri"/>
        <family val="2"/>
        <scheme val="minor"/>
      </rPr>
      <t>2</t>
    </r>
    <r>
      <rPr>
        <sz val="14"/>
        <color theme="1"/>
        <rFont val="Calibri"/>
        <family val="2"/>
        <scheme val="minor"/>
      </rPr>
      <t xml:space="preserve">, </t>
    </r>
    <r>
      <rPr>
        <sz val="14"/>
        <color theme="1"/>
        <rFont val="Calibri"/>
        <family val="2"/>
      </rPr>
      <t>Ø 1/2"  y Ø 3/8",  e = 0.15 mt (2 niveles)</t>
    </r>
  </si>
  <si>
    <t>División en cristal natural, templado y besado, aluminio anodizado gris P95, h= 2.10 mt</t>
  </si>
  <si>
    <t xml:space="preserve">Ventanas corredizas en cristal natural templado y  aluminio anodizado gris P95 </t>
  </si>
  <si>
    <t>Paneles interiores en cristal fijo natural, templado y besado, aluminio anodizado P95</t>
  </si>
  <si>
    <t>REF.</t>
  </si>
  <si>
    <r>
      <t xml:space="preserve">18 columnas metálicas </t>
    </r>
    <r>
      <rPr>
        <b/>
        <sz val="14"/>
        <color theme="1"/>
        <rFont val="Calibri"/>
        <family val="2"/>
        <scheme val="minor"/>
      </rPr>
      <t>C1</t>
    </r>
    <r>
      <rPr>
        <sz val="14"/>
        <color theme="1"/>
        <rFont val="Calibri"/>
        <family val="2"/>
        <scheme val="minor"/>
      </rPr>
      <t xml:space="preserve">,  perfil  tipo H  </t>
    </r>
    <r>
      <rPr>
        <b/>
        <sz val="14"/>
        <color theme="1"/>
        <rFont val="Calibri"/>
        <family val="2"/>
        <scheme val="minor"/>
      </rPr>
      <t>W21x93,</t>
    </r>
    <r>
      <rPr>
        <sz val="14"/>
        <color theme="1"/>
        <rFont val="Calibri"/>
        <family val="2"/>
        <scheme val="minor"/>
      </rPr>
      <t xml:space="preserve"> h =  6.96 mt, 232.62 PL</t>
    </r>
  </si>
  <si>
    <r>
      <t xml:space="preserve">6 columnas metálicas </t>
    </r>
    <r>
      <rPr>
        <b/>
        <sz val="14"/>
        <color theme="1"/>
        <rFont val="Calibri"/>
        <family val="2"/>
        <scheme val="minor"/>
      </rPr>
      <t>C2</t>
    </r>
    <r>
      <rPr>
        <sz val="14"/>
        <color theme="1"/>
        <rFont val="Calibri"/>
        <family val="2"/>
        <scheme val="minor"/>
      </rPr>
      <t xml:space="preserve">,  perfil  tipo H  </t>
    </r>
    <r>
      <rPr>
        <b/>
        <sz val="14"/>
        <color theme="1"/>
        <rFont val="Calibri"/>
        <family val="2"/>
        <scheme val="minor"/>
      </rPr>
      <t>W18x73,</t>
    </r>
    <r>
      <rPr>
        <sz val="14"/>
        <color theme="1"/>
        <rFont val="Calibri"/>
        <family val="2"/>
        <scheme val="minor"/>
      </rPr>
      <t xml:space="preserve"> h =  6.96 mt, 77.54 PL</t>
    </r>
  </si>
  <si>
    <t>Cierre interior en sheetrock (doble cara), h = 2.90 mt</t>
  </si>
  <si>
    <t>Sum. y coloc. de huellas y contrahuellas escalera  en granito natural pulido gris</t>
  </si>
  <si>
    <t>Sum. y coloc. losas cerámicas en baños</t>
  </si>
  <si>
    <t>Sum. y coloc. de huellas y contrahuellas escaleras, en granito natural pulido gris</t>
  </si>
  <si>
    <t>Estructura y deck de madera en área de estrado de magistrados</t>
  </si>
  <si>
    <t>Estructura y deck de madera área de estrado de secretaría general y abogados</t>
  </si>
  <si>
    <t>Barda de seguridad en el área de estrados en roble (a = 0.15 mt,  h = 0.76 mt)</t>
  </si>
  <si>
    <t>Revestimiento de muros en roble</t>
  </si>
  <si>
    <t>16</t>
  </si>
  <si>
    <t>16.01</t>
  </si>
  <si>
    <t>16.02</t>
  </si>
  <si>
    <t>16.03</t>
  </si>
  <si>
    <t>16.04</t>
  </si>
  <si>
    <t>16.05</t>
  </si>
  <si>
    <t>16.06</t>
  </si>
  <si>
    <t>16.07</t>
  </si>
  <si>
    <t>16.08</t>
  </si>
  <si>
    <t>16.09</t>
  </si>
  <si>
    <t>16.10</t>
  </si>
  <si>
    <t>Cierre interior sheetrock doble cara, h = 2.90 mt</t>
  </si>
  <si>
    <t>Suministro y colocación de losas cerámicas en kitchenettes</t>
  </si>
  <si>
    <t>Cierre interior sheetrock doble cara h = 2.90 mt</t>
  </si>
  <si>
    <t>Sum. y coloc. de losas cerámica en kitchenettes</t>
  </si>
  <si>
    <t>Zócalos  escalones en granito natural pulido gris</t>
  </si>
  <si>
    <t>Unidad Condensadora VRF 13 TR TECHO</t>
  </si>
  <si>
    <t>Unidad Condensadora VRF 22 TR TECHO</t>
  </si>
  <si>
    <t>MISCELÁNEOS GENERALES</t>
  </si>
  <si>
    <t>CONSTRUCCION EDIFICIO TRIBUNAL SUPERIOR ELECTORAL (TSE)</t>
  </si>
  <si>
    <t>Confección de charrancha con enlates de pino  de 1" x 4" en perímetro exterior del CEHICA</t>
  </si>
  <si>
    <t>Excavación en roca con equipo hasta 3.00 mt de profundidad</t>
  </si>
  <si>
    <r>
      <t xml:space="preserve">Pedestales de columnas </t>
    </r>
    <r>
      <rPr>
        <b/>
        <sz val="14"/>
        <color theme="1"/>
        <rFont val="Calibri"/>
        <family val="2"/>
        <scheme val="minor"/>
      </rPr>
      <t>PC1</t>
    </r>
    <r>
      <rPr>
        <sz val="14"/>
        <color theme="1"/>
        <rFont val="Calibri"/>
        <family val="2"/>
        <scheme val="minor"/>
      </rPr>
      <t>, f'c = 350 kg/cm</t>
    </r>
    <r>
      <rPr>
        <vertAlign val="superscript"/>
        <sz val="14"/>
        <color theme="1"/>
        <rFont val="Calibri"/>
        <family val="2"/>
        <scheme val="minor"/>
      </rPr>
      <t>2</t>
    </r>
    <r>
      <rPr>
        <sz val="14"/>
        <color theme="1"/>
        <rFont val="Calibri"/>
        <family val="2"/>
        <scheme val="minor"/>
      </rPr>
      <t xml:space="preserve">, 14 </t>
    </r>
    <r>
      <rPr>
        <sz val="14"/>
        <color theme="1"/>
        <rFont val="Calibri"/>
        <family val="2"/>
      </rPr>
      <t>Ø</t>
    </r>
    <r>
      <rPr>
        <sz val="14"/>
        <color theme="1"/>
        <rFont val="Calibri"/>
        <family val="2"/>
        <scheme val="minor"/>
      </rPr>
      <t xml:space="preserve">  3/4" + </t>
    </r>
    <r>
      <rPr>
        <sz val="14"/>
        <color theme="1"/>
        <rFont val="Calibri"/>
        <family val="2"/>
      </rPr>
      <t>Ø 3/8" @ 0.20 mt, h = 2.34 mt</t>
    </r>
  </si>
  <si>
    <r>
      <t>Losa plana en recepción, pasillo, baño del lobby  y marquesina, f'c = 210 kg/cm</t>
    </r>
    <r>
      <rPr>
        <vertAlign val="superscript"/>
        <sz val="14"/>
        <color theme="1"/>
        <rFont val="Calibri"/>
        <family val="2"/>
        <scheme val="minor"/>
      </rPr>
      <t>2</t>
    </r>
    <r>
      <rPr>
        <sz val="14"/>
        <color theme="1"/>
        <rFont val="Calibri"/>
        <family val="2"/>
        <scheme val="minor"/>
      </rPr>
      <t xml:space="preserve">,  </t>
    </r>
    <r>
      <rPr>
        <sz val="14"/>
        <color theme="1"/>
        <rFont val="Calibri"/>
        <family val="2"/>
      </rPr>
      <t>Ø 3/8" @ 0.25 mt en ambas direcciones</t>
    </r>
  </si>
  <si>
    <r>
      <t xml:space="preserve">Columna </t>
    </r>
    <r>
      <rPr>
        <b/>
        <sz val="14"/>
        <color theme="1"/>
        <rFont val="Calibri"/>
        <family val="2"/>
        <scheme val="minor"/>
      </rPr>
      <t>C4</t>
    </r>
    <r>
      <rPr>
        <sz val="14"/>
        <color theme="1"/>
        <rFont val="Calibri"/>
        <family val="2"/>
        <scheme val="minor"/>
      </rPr>
      <t>, 0.30 mt x 0.20 mt, f'c = 210 kg/cm</t>
    </r>
    <r>
      <rPr>
        <vertAlign val="superscript"/>
        <sz val="14"/>
        <color theme="1"/>
        <rFont val="Calibri"/>
        <family val="2"/>
        <scheme val="minor"/>
      </rPr>
      <t>2</t>
    </r>
    <r>
      <rPr>
        <sz val="14"/>
        <color theme="1"/>
        <rFont val="Calibri"/>
        <family val="2"/>
        <scheme val="minor"/>
      </rPr>
      <t xml:space="preserve">, 6 </t>
    </r>
    <r>
      <rPr>
        <sz val="14"/>
        <color theme="1"/>
        <rFont val="Calibri"/>
        <family val="2"/>
      </rPr>
      <t>Ø 1/2" y Ø 3/8" @ 0.15 mt</t>
    </r>
  </si>
  <si>
    <r>
      <t xml:space="preserve">Columna </t>
    </r>
    <r>
      <rPr>
        <b/>
        <sz val="14"/>
        <color theme="1"/>
        <rFont val="Calibri"/>
        <family val="2"/>
        <scheme val="minor"/>
      </rPr>
      <t>C5</t>
    </r>
    <r>
      <rPr>
        <sz val="14"/>
        <color theme="1"/>
        <rFont val="Calibri"/>
        <family val="2"/>
        <scheme val="minor"/>
      </rPr>
      <t>, 1.00 mt x 0.30 mt, f'c = 210 kg/cm</t>
    </r>
    <r>
      <rPr>
        <vertAlign val="superscript"/>
        <sz val="14"/>
        <color theme="1"/>
        <rFont val="Calibri"/>
        <family val="2"/>
        <scheme val="minor"/>
      </rPr>
      <t>2</t>
    </r>
    <r>
      <rPr>
        <sz val="14"/>
        <color theme="1"/>
        <rFont val="Calibri"/>
        <family val="2"/>
        <scheme val="minor"/>
      </rPr>
      <t>, 4</t>
    </r>
    <r>
      <rPr>
        <sz val="14"/>
        <color theme="1"/>
        <rFont val="Calibri"/>
        <family val="2"/>
      </rPr>
      <t xml:space="preserve">Ø3/4" + </t>
    </r>
    <r>
      <rPr>
        <sz val="14"/>
        <color theme="1"/>
        <rFont val="Calibri"/>
        <family val="2"/>
        <scheme val="minor"/>
      </rPr>
      <t>6</t>
    </r>
    <r>
      <rPr>
        <sz val="14"/>
        <color theme="1"/>
        <rFont val="Calibri"/>
        <family val="2"/>
      </rPr>
      <t>Ø1/2" y Ø3/8" @ 0.15 mt</t>
    </r>
  </si>
  <si>
    <r>
      <t>Viga en marquesina de entrada vehicular, f'c = 210 kg/cm</t>
    </r>
    <r>
      <rPr>
        <vertAlign val="superscript"/>
        <sz val="14"/>
        <color theme="1"/>
        <rFont val="Calibri"/>
        <family val="2"/>
        <scheme val="minor"/>
      </rPr>
      <t>2</t>
    </r>
    <r>
      <rPr>
        <sz val="14"/>
        <color theme="1"/>
        <rFont val="Calibri"/>
        <family val="2"/>
        <scheme val="minor"/>
      </rPr>
      <t xml:space="preserve"> (según diseño)</t>
    </r>
  </si>
  <si>
    <r>
      <t>Dinteles &gt; 1.0 mt, 0.20 mt x 0.20 mt, hormigón 1:2:4, 3</t>
    </r>
    <r>
      <rPr>
        <sz val="14"/>
        <color theme="1"/>
        <rFont val="Calibri"/>
        <family val="2"/>
      </rPr>
      <t>Ø1/2" + 2Ø3/8" y Ø3/8" @ 0.15 mt</t>
    </r>
  </si>
  <si>
    <r>
      <t xml:space="preserve">De 8" BNP, bastones </t>
    </r>
    <r>
      <rPr>
        <sz val="14"/>
        <color theme="1"/>
        <rFont val="Calibri"/>
        <family val="2"/>
      </rPr>
      <t>Ø 3/8" @ 0.40 mt</t>
    </r>
  </si>
  <si>
    <r>
      <t xml:space="preserve">De 8" SNP, bastones </t>
    </r>
    <r>
      <rPr>
        <sz val="14"/>
        <color theme="1"/>
        <rFont val="Calibri"/>
        <family val="2"/>
      </rPr>
      <t>Ø 3/8" @ 0.60 mt</t>
    </r>
  </si>
  <si>
    <r>
      <t xml:space="preserve">De 6" BNP, bastones </t>
    </r>
    <r>
      <rPr>
        <sz val="14"/>
        <color theme="1"/>
        <rFont val="Calibri"/>
        <family val="2"/>
      </rPr>
      <t>Ø 3/8" @ 0.40 mt</t>
    </r>
  </si>
  <si>
    <r>
      <t xml:space="preserve">De 6" SNP, bastones </t>
    </r>
    <r>
      <rPr>
        <sz val="14"/>
        <color theme="1"/>
        <rFont val="Calibri"/>
        <family val="2"/>
      </rPr>
      <t>Ø 3/8" @ 0.60 mt</t>
    </r>
  </si>
  <si>
    <t>Plafón en sheetrock</t>
  </si>
  <si>
    <t>Plafón flotante en sheetrock</t>
  </si>
  <si>
    <t>Losa de piso, hormigón 1:2:4 con ligadora y malla electrosoldada D15 x D15, E = 0.10 mt</t>
  </si>
  <si>
    <t>Sum. y coloc.  losas cerámicas en medio baño</t>
  </si>
  <si>
    <t>Sum. y coloc. losas porcelánicas de pared, color gris oscuro</t>
  </si>
  <si>
    <t>3 puertas comerciales de cristal natural templado de 3/8" y aluminio P95 anodizado gris (De 2.10 mt x 1.00 mt c/u)</t>
  </si>
  <si>
    <t>Zabaleta en techo plano</t>
  </si>
  <si>
    <t>Base color blanco, imprimador de caucho</t>
  </si>
  <si>
    <t>Dos manos de pintura acrílica exterior superior con los colores del TSE</t>
  </si>
  <si>
    <r>
      <t xml:space="preserve">De 6" SNP, bstones </t>
    </r>
    <r>
      <rPr>
        <sz val="16"/>
        <color theme="1"/>
        <rFont val="Calibri"/>
        <family val="2"/>
        <scheme val="minor"/>
      </rPr>
      <t>ø</t>
    </r>
    <r>
      <rPr>
        <sz val="14"/>
        <color theme="1"/>
        <rFont val="Calibri"/>
        <family val="2"/>
        <scheme val="minor"/>
      </rPr>
      <t xml:space="preserve"> 3/8" @ 0.60 mt</t>
    </r>
  </si>
  <si>
    <t>Sum. y coloc. losas cerámicas en kitchenettes</t>
  </si>
  <si>
    <t>Suministro y colocación  huellas y contrahuellas escaleras en granito natural pulido gris</t>
  </si>
  <si>
    <t>Zócalos escalones en granito natural pulido gris</t>
  </si>
  <si>
    <t>Puerta de pánico metálica con barra para salida de emergencia</t>
  </si>
  <si>
    <t>Ebanistería de roble en estrados magistrados, secretaría y abogados (según diseño)</t>
  </si>
  <si>
    <t>Recubrimiento interior de columnas y vigas metálicas en sheetrock (1 cara)</t>
  </si>
  <si>
    <r>
      <t xml:space="preserve">De 6" SNP,  bastones </t>
    </r>
    <r>
      <rPr>
        <sz val="14"/>
        <color theme="1"/>
        <rFont val="Calibri"/>
        <family val="2"/>
      </rPr>
      <t>Ø 3/8" @ 0.60 mt</t>
    </r>
  </si>
  <si>
    <t>Suministro, instalación y puesta en funcionamiento de un (1) ascensor de 800 kg (10 personas) ubicado en el lado sur de la nueva edificación del Tribunal Superior Electoral (ver planos y especificaciones técnicas)</t>
  </si>
  <si>
    <t>Ductos con sus accesorios para los 12 sistemas de Fan coil</t>
  </si>
  <si>
    <t>Retornos con sus accesorios para los 12 sistemas Fan Coil</t>
  </si>
  <si>
    <t>Rejillas para los sistemas de retorno 24"x24"</t>
  </si>
  <si>
    <t>Rejillas para los sistemas de retorno 18"x18"</t>
  </si>
  <si>
    <t>Rejillas para los sistemas de retorno 14"x14"</t>
  </si>
  <si>
    <t>Sistema de drenaje de unidades condensadoras del 3er. Piso</t>
  </si>
  <si>
    <t>Retornos con sus accesorios para los 17 sistemas Fan Coil</t>
  </si>
  <si>
    <t>Ductos con sus accesorios para los 11 sistemas de Fan coil</t>
  </si>
  <si>
    <t>Retornos con sus accesorios para los 11 sistemas Fan Coil</t>
  </si>
  <si>
    <t>4</t>
  </si>
  <si>
    <t>17 puertas comerciales  de cristal natural templado y aluminio P95 anodizado gris (De 2.10 mt x 1.00 mt c/u)</t>
  </si>
  <si>
    <r>
      <t>Rampa de escalera, f'c = 350 kg/cm</t>
    </r>
    <r>
      <rPr>
        <vertAlign val="superscript"/>
        <sz val="14"/>
        <color theme="1"/>
        <rFont val="Calibri"/>
        <family val="2"/>
        <scheme val="minor"/>
      </rPr>
      <t>2</t>
    </r>
    <r>
      <rPr>
        <sz val="14"/>
        <color theme="1"/>
        <rFont val="Calibri"/>
        <family val="2"/>
        <scheme val="minor"/>
      </rPr>
      <t xml:space="preserve">, en </t>
    </r>
    <r>
      <rPr>
        <sz val="14"/>
        <color theme="1"/>
        <rFont val="Calibri"/>
        <family val="2"/>
      </rPr>
      <t>Ø 1/2"  y Ø 3/8",  según detalles, E = 0.15 mt</t>
    </r>
  </si>
  <si>
    <t>Limpieza final</t>
  </si>
  <si>
    <t>12</t>
  </si>
  <si>
    <t>12.01</t>
  </si>
  <si>
    <t>12.02</t>
  </si>
  <si>
    <t>12.03</t>
  </si>
  <si>
    <t>13</t>
  </si>
  <si>
    <t>13.01</t>
  </si>
  <si>
    <t>13.03</t>
  </si>
  <si>
    <t>14</t>
  </si>
  <si>
    <t>15</t>
  </si>
  <si>
    <t>15.01</t>
  </si>
  <si>
    <t>15.03</t>
  </si>
  <si>
    <t>Dinteles &lt; 1.0 mt, 0.20 mt x 0.20 mt, hormigón 1:2:4, 2Ø1/2" + 2Ø3/8" y Ø3/8" @ 0.15 mt</t>
  </si>
  <si>
    <t>Dos manos de pintura satinada interior superior gris claro</t>
  </si>
  <si>
    <t>Dos manos de pintura satinada interior superior azul claro</t>
  </si>
  <si>
    <t xml:space="preserve">Fino en techo plano con mortero 1:3  </t>
  </si>
  <si>
    <t>Sum. y coloc. impermeabilización en frío con membrana estireno acrílica de alta durabilidad</t>
  </si>
  <si>
    <t>13 puertas comerciales  de cristal natural templado y aluminio P95 anodizado gris (De 2.10 mt x 1.00 mt c/u)</t>
  </si>
  <si>
    <t>22 puertas comerciales  de cristal natural templado y aluminio P95 anodizado gris (De 2.10 mt x 1.00 mt c/u)</t>
  </si>
  <si>
    <t>Puertas comerciales  de cristal natural templado y aluminio P95 anodizado gris (De 2.10 mt x 1.00 mt c/u)</t>
  </si>
  <si>
    <t>RSI</t>
  </si>
  <si>
    <t>Panel de control inteligente</t>
  </si>
  <si>
    <t>Mini módulo de monitoreo</t>
  </si>
  <si>
    <t>Detectores de humo fotoeléctricos</t>
  </si>
  <si>
    <t>Extintor portátil Agente Limpio 9.5lbs, factor UL 1-A:10-B:C. Montaje en gancho</t>
  </si>
  <si>
    <t>Cable sólido 18/2 FLP para incendio (Rollo de 500pl)</t>
  </si>
  <si>
    <t>Cable sólido 22/4 FLP para incendio (Rollo de 500pl)</t>
  </si>
  <si>
    <t xml:space="preserve">Facilidades en los niveles 1ro. y 3ero. </t>
  </si>
  <si>
    <t>Facilidades en el 4to. nivel</t>
  </si>
  <si>
    <t>Facilidades en el 5to. nivel</t>
  </si>
  <si>
    <t>Suministro, instalación y puesta en funcionamiento de un (1) ascensor de 1200 kg (15 personas) ubicado en el área del lobby (lado norte) de la nueva edificación del Tribunal Superior Electoral (Ver especificaciones técnicas)</t>
  </si>
  <si>
    <t>2.1</t>
  </si>
  <si>
    <t>2.1.10</t>
  </si>
  <si>
    <t>2.1.11</t>
  </si>
  <si>
    <t>2.1.12</t>
  </si>
  <si>
    <t>2.1.13</t>
  </si>
  <si>
    <t>2.1.14</t>
  </si>
  <si>
    <t>2.1.15</t>
  </si>
  <si>
    <t>2.1.16</t>
  </si>
  <si>
    <t>2.1.17</t>
  </si>
  <si>
    <t>2.1.18</t>
  </si>
  <si>
    <t>2.1.19</t>
  </si>
  <si>
    <t>2.1.20</t>
  </si>
  <si>
    <t>2.1.21</t>
  </si>
  <si>
    <t>2.1.22</t>
  </si>
  <si>
    <t>2.1.23</t>
  </si>
  <si>
    <t>2.1.24</t>
  </si>
  <si>
    <t>2.1.25</t>
  </si>
  <si>
    <t>2.1.26</t>
  </si>
  <si>
    <t>2.2</t>
  </si>
  <si>
    <t>2.2.10</t>
  </si>
  <si>
    <t>2.2.11</t>
  </si>
  <si>
    <t>2.2.12</t>
  </si>
  <si>
    <t>2.2.13</t>
  </si>
  <si>
    <t>2.2.14</t>
  </si>
  <si>
    <t>2.2.15</t>
  </si>
  <si>
    <t>2.2.16</t>
  </si>
  <si>
    <t>2.2.17</t>
  </si>
  <si>
    <t>2.2.18</t>
  </si>
  <si>
    <t>2.3</t>
  </si>
  <si>
    <t>2.3.10</t>
  </si>
  <si>
    <t>2.3.11</t>
  </si>
  <si>
    <t>2.3.12</t>
  </si>
  <si>
    <t>2.3.13</t>
  </si>
  <si>
    <t>2.3.14</t>
  </si>
  <si>
    <t>2.3.15</t>
  </si>
  <si>
    <t>2.3.16</t>
  </si>
  <si>
    <t>2.3.17</t>
  </si>
  <si>
    <t>2.3.18</t>
  </si>
  <si>
    <t>2.3.19</t>
  </si>
  <si>
    <t>2.3.20</t>
  </si>
  <si>
    <t>2.3.21</t>
  </si>
  <si>
    <t>2.3.22</t>
  </si>
  <si>
    <t>2.3.23</t>
  </si>
  <si>
    <t>Estaciones manuales</t>
  </si>
  <si>
    <t>Luces estroboscópicas con sirena P2R</t>
  </si>
  <si>
    <t>Extintores portátiles ABC de polvo químico seco de 20lbs, factor UL 10A:120B:C. Montaje en gancho o gabinete.</t>
  </si>
  <si>
    <t>Extintores portátiles Agente Limpio 9.5lbs, factor UL 1-A:10-B:C. Montaje en gancho</t>
  </si>
  <si>
    <t>Salidas lámparas de emergencia de 2 luces, 120-277 Vac, 5.4W.X2L., Bateria 90 mins.</t>
  </si>
  <si>
    <t>Detectores de humo térmicos</t>
  </si>
  <si>
    <t>Paneles de control inteligente</t>
  </si>
  <si>
    <t xml:space="preserve">Tubería + accesorios (conectores, adaptadores, registros, etc.), 3.5% </t>
  </si>
  <si>
    <t>Materiales varios para instalación, 5%</t>
  </si>
  <si>
    <t>Programación e Instalación, 3%</t>
  </si>
  <si>
    <t>Mano de Obra Instalación, 10%</t>
  </si>
  <si>
    <t>5</t>
  </si>
  <si>
    <r>
      <t>Extintores portátiles CO</t>
    </r>
    <r>
      <rPr>
        <vertAlign val="subscript"/>
        <sz val="14"/>
        <color theme="1"/>
        <rFont val="Calibri"/>
        <family val="2"/>
        <scheme val="minor"/>
      </rPr>
      <t>2</t>
    </r>
    <r>
      <rPr>
        <sz val="14"/>
        <color theme="1"/>
        <rFont val="Calibri"/>
        <family val="2"/>
        <scheme val="minor"/>
      </rPr>
      <t xml:space="preserve"> 10lbs, factor UL 10B:C. Montaje en gancho.</t>
    </r>
  </si>
  <si>
    <r>
      <t>Extintor portátil CO</t>
    </r>
    <r>
      <rPr>
        <vertAlign val="subscript"/>
        <sz val="14"/>
        <rFont val="Calibri"/>
        <family val="2"/>
        <scheme val="minor"/>
      </rPr>
      <t>2</t>
    </r>
    <r>
      <rPr>
        <sz val="14"/>
        <rFont val="Calibri"/>
        <family val="2"/>
        <scheme val="minor"/>
      </rPr>
      <t xml:space="preserve"> 10lbs, factor UL 10B:C. Montaje en gancho.</t>
    </r>
  </si>
  <si>
    <t>De 6" SNP, bastones Ø 3/8" @ 0.60 mt para reponer muros demolidos en baños del CEHICA</t>
  </si>
  <si>
    <t>Dos manos de pintura acrílica interior superior azul claro en pasillo intervenido del CEHICA</t>
  </si>
  <si>
    <t>Dispensador de desinfectante para manos</t>
  </si>
  <si>
    <t>Papelera de baño en acero inoxidable</t>
  </si>
  <si>
    <t>Dispensador de jabón líquido para lavamanos</t>
  </si>
  <si>
    <t>Servilletera de acero  inoxidable</t>
  </si>
  <si>
    <t>6</t>
  </si>
  <si>
    <t>7</t>
  </si>
  <si>
    <t>PRIMER NIVEL
LOBBY Y ENTREPISO SOBRE CEHICA</t>
  </si>
  <si>
    <t>TERCER NIVEL
TRIBUNAL SUPERIOR ELECTORAL (TSE)</t>
  </si>
  <si>
    <t>QUINTO NIVEL Y AZOTEA
TRIBUNAL SUPERIOR ELECTORAL (TSE)</t>
  </si>
  <si>
    <t>2.1.01</t>
  </si>
  <si>
    <t>2.1.02</t>
  </si>
  <si>
    <t>2.1.03</t>
  </si>
  <si>
    <t>2.1.04</t>
  </si>
  <si>
    <t>2.1.05</t>
  </si>
  <si>
    <t>2.1.06</t>
  </si>
  <si>
    <t>2.1.07</t>
  </si>
  <si>
    <t>2.1.08</t>
  </si>
  <si>
    <t>2.1.09</t>
  </si>
  <si>
    <t>2.2.01</t>
  </si>
  <si>
    <t>2.2.02</t>
  </si>
  <si>
    <t>2.2.03</t>
  </si>
  <si>
    <t>2.2.04</t>
  </si>
  <si>
    <t>2.2.05</t>
  </si>
  <si>
    <t>2.2.06</t>
  </si>
  <si>
    <t>2.2.07</t>
  </si>
  <si>
    <t>2.2.08</t>
  </si>
  <si>
    <t>2.2.09</t>
  </si>
  <si>
    <t>2.3.01</t>
  </si>
  <si>
    <t>2.3.02</t>
  </si>
  <si>
    <t>2.3.03</t>
  </si>
  <si>
    <t>2.3.04</t>
  </si>
  <si>
    <t>2.3.05</t>
  </si>
  <si>
    <t>2.3.06</t>
  </si>
  <si>
    <t>2.3.07</t>
  </si>
  <si>
    <t>2.3.08</t>
  </si>
  <si>
    <t>2.3.09</t>
  </si>
  <si>
    <t>Suministro  e instalación de sistema de aire acondicionado de flujo de refrigerante variable (vrf). Incluye: monitor central, equipos, materiales, mano de obra de instalación de equipos, alimentación y protección eléctrica, accesorios, sistemas de retorno, sistema de expulsion de gases de las areas de cocinas, servicios de grúa y puesta en marcha, segun el siguiente detalle:</t>
  </si>
  <si>
    <t>Replanteo y control topográfico</t>
  </si>
  <si>
    <t>Bote de material sobrante de excavación (40% volúmen de excavación)</t>
  </si>
  <si>
    <t>Tubería soterrada Ø 6" SDR-41</t>
  </si>
  <si>
    <t>Tubería soterrada Ø 4" SDR-41</t>
  </si>
  <si>
    <t>M2</t>
  </si>
  <si>
    <t>17.1.01</t>
  </si>
  <si>
    <t>17.1.02</t>
  </si>
  <si>
    <t>17.1.03</t>
  </si>
  <si>
    <t>17.1.04</t>
  </si>
  <si>
    <t>17.1.05</t>
  </si>
  <si>
    <t>17.1.06</t>
  </si>
  <si>
    <t>17.1.07</t>
  </si>
  <si>
    <t>17.1.08</t>
  </si>
  <si>
    <t>17.2</t>
  </si>
  <si>
    <t>17.3</t>
  </si>
  <si>
    <t>17.2.01</t>
  </si>
  <si>
    <t>17.2.02</t>
  </si>
  <si>
    <t>17.2.03</t>
  </si>
  <si>
    <t>17.2.04</t>
  </si>
  <si>
    <t>17.2.05</t>
  </si>
  <si>
    <t>17.2.06</t>
  </si>
  <si>
    <t>17.2.07</t>
  </si>
  <si>
    <t>17.2.08</t>
  </si>
  <si>
    <t>17.3.01</t>
  </si>
  <si>
    <t>17.3.02</t>
  </si>
  <si>
    <t>17.3.03</t>
  </si>
  <si>
    <t>17.3.04</t>
  </si>
  <si>
    <t>17.3.05</t>
  </si>
  <si>
    <t>17.3.06</t>
  </si>
  <si>
    <t>17.3.07</t>
  </si>
  <si>
    <t>17.3.08</t>
  </si>
  <si>
    <t>17.3.09</t>
  </si>
  <si>
    <t>17.4.01</t>
  </si>
  <si>
    <t>17.4.02</t>
  </si>
  <si>
    <t>17.4.03</t>
  </si>
  <si>
    <t>17.4.04</t>
  </si>
  <si>
    <t>17.4.05</t>
  </si>
  <si>
    <t>17.4.06</t>
  </si>
  <si>
    <t>17.4.07</t>
  </si>
  <si>
    <t>17.4.08</t>
  </si>
  <si>
    <t>17.5.01</t>
  </si>
  <si>
    <t>17.5.02</t>
  </si>
  <si>
    <t>17.5.03</t>
  </si>
  <si>
    <t>17.5.04</t>
  </si>
  <si>
    <t>17.5.05</t>
  </si>
  <si>
    <t>17.5.06</t>
  </si>
  <si>
    <t>17.5.07</t>
  </si>
  <si>
    <t>17.5.08</t>
  </si>
  <si>
    <t>17.5.09</t>
  </si>
  <si>
    <t>17.5.10</t>
  </si>
  <si>
    <t>17.5.11</t>
  </si>
  <si>
    <t>17.5.12</t>
  </si>
  <si>
    <t>17.5.13</t>
  </si>
  <si>
    <t>17.6.01</t>
  </si>
  <si>
    <r>
      <t xml:space="preserve">Salida drenaje  de piso </t>
    </r>
    <r>
      <rPr>
        <sz val="14"/>
        <rFont val="Calibri"/>
        <family val="2"/>
      </rPr>
      <t>Ø 2" PVC-SDR-41, incluye rejilla cuadrada niquelada y sifón PVC</t>
    </r>
  </si>
  <si>
    <t>17.1.09</t>
  </si>
  <si>
    <t>17.1.10</t>
  </si>
  <si>
    <t>17.1.11</t>
  </si>
  <si>
    <t>17.1.12</t>
  </si>
  <si>
    <t>Colchón de arena para proteger tuberías, h = 0.10 mt (0.45 mt x 0.10 mt)</t>
  </si>
  <si>
    <t>Exc. roca blanda a mano (0.45 mt X 0.60 mt)</t>
  </si>
  <si>
    <t>Colchón de arena para proteger tuberías,  h = 0.10 mt (0.45 mt x 0.10 mt)</t>
  </si>
  <si>
    <t>Relleno caliche  compactado + 25% esponjamiento ( 0.45 mt x 0.70 mt)</t>
  </si>
  <si>
    <t>Sum. y coloc. de gabinetes rojos contra incendio con válvula de 2" y manguera de 75'</t>
  </si>
  <si>
    <t>Hormigón armado en 6 columnas 0.20 mt X 0.20 mt,  h = 3.30 mt, 4 Ø 1/2" y estribos 3/8" @ 0.15 mt, concreto 1:3:5 vaciado a mano. + 5% desperdicio</t>
  </si>
  <si>
    <r>
      <t xml:space="preserve">Hormigón armado en viga de amarre superior  0.20 mt X 0.40 mt,  L =  22.16 mt,  3 Ø1/2"+  2 </t>
    </r>
    <r>
      <rPr>
        <sz val="14"/>
        <rFont val="Calibri"/>
        <family val="2"/>
      </rPr>
      <t>Ø 3/8"</t>
    </r>
    <r>
      <rPr>
        <sz val="14"/>
        <rFont val="Calibri"/>
        <family val="2"/>
        <scheme val="minor"/>
      </rPr>
      <t>y estribos Ø 3/8" @ 0.15 mt, hormigón 1:2:4 con ligadora + 5% desperdicio</t>
    </r>
  </si>
  <si>
    <r>
      <t xml:space="preserve">Hormigón armado en viga intermedia  0.20 mt x 0.40 mt L =  4.01 mt, 3 Ø1/2"+  2 </t>
    </r>
    <r>
      <rPr>
        <sz val="14"/>
        <rFont val="Calibri"/>
        <family val="2"/>
      </rPr>
      <t>Ø 3/8"</t>
    </r>
    <r>
      <rPr>
        <sz val="14"/>
        <rFont val="Calibri"/>
        <family val="2"/>
        <scheme val="minor"/>
      </rPr>
      <t>y estribos Ø 3/8" @ 0.15 mt, hormigón 1:2:4 con ligadora + 5% desperdicio</t>
    </r>
  </si>
  <si>
    <r>
      <t xml:space="preserve">Hormigón armado en losa superior, h = 0.15 mt, </t>
    </r>
    <r>
      <rPr>
        <sz val="14"/>
        <rFont val="Calibri"/>
        <family val="2"/>
      </rPr>
      <t>Ø 1/2" @ 0.20 mt en ambas direciones, hormigón 1:2:4 con ligadora + 5% desperdicio</t>
    </r>
  </si>
  <si>
    <t>Fraguache (careteo) de superficie + 10% desperdicio</t>
  </si>
  <si>
    <t>Empañete pulido interior</t>
  </si>
  <si>
    <t>Zabaleta en losa de fondo</t>
  </si>
  <si>
    <r>
      <t xml:space="preserve">Bajante de descarga </t>
    </r>
    <r>
      <rPr>
        <sz val="14"/>
        <rFont val="Calibri"/>
        <family val="2"/>
      </rPr>
      <t>Ø 4" PVC-SDR-41, incluye materiales y mano obra, h = 3.89 mts</t>
    </r>
  </si>
  <si>
    <t>Trampa de grasa de 1.30 mt x 0.90 mt x 1.00 mt</t>
  </si>
  <si>
    <t>Registros sanitarios de inspección de 0.80 mt x 0.80 mt</t>
  </si>
  <si>
    <t>Exc. en roca blanda a mano (0.45 mt x 0.80 mt)</t>
  </si>
  <si>
    <t>Relleno con caliche  compactado + 25% esponjamiento (0.45 mt x 0.70 mt)</t>
  </si>
  <si>
    <t>Suministro y colocación de piezas especiales, incluye piezas PVC, materiales menores y mano de obra</t>
  </si>
  <si>
    <t>Relleno con caliche  compactado + 25% esponjamiento ( 0.45 mt x 0.70 mt)</t>
  </si>
  <si>
    <t>Suministro y colocación tubería soterrada de 3" PPR, incluye piezas, materiales menores y mano de obra</t>
  </si>
  <si>
    <t>Suministro y colocación tubería soterrada  de 3/4" PPR, incluye piezas, materiales menores y mano de obra</t>
  </si>
  <si>
    <t>Suministro y colocación tuberías columnas de agua fría  de 3" PPR, incluye  piezas, materiales menores y mano de obra</t>
  </si>
  <si>
    <t>Suministro y colocación tuberías columnas de agua fría de 1" PPR, incluye piezas, materiales menores y mano de obra</t>
  </si>
  <si>
    <t>Bote de material sobrante de excavación (40% volúmen excavado)</t>
  </si>
  <si>
    <t>Suministro y colocación tuberías columnas de agua fría  de 2" HG, incluye piezas, materiales menores y mano de obra</t>
  </si>
  <si>
    <r>
      <t xml:space="preserve">Suministro y colocación de válvula siamesa </t>
    </r>
    <r>
      <rPr>
        <sz val="14"/>
        <rFont val="Calibri"/>
        <family val="2"/>
      </rPr>
      <t>Ø</t>
    </r>
    <r>
      <rPr>
        <sz val="14"/>
        <rFont val="Calibri"/>
        <family val="2"/>
        <scheme val="minor"/>
      </rPr>
      <t xml:space="preserve"> 2" HG, incluye piezas, materiales menores y mano de obra</t>
    </r>
  </si>
  <si>
    <t>Sum. e inst. equipo de bombeo de 3HP completo con tanque hidroneumático USA de 120 galones, en fibra de vidrio y caja de control de 3HP</t>
  </si>
  <si>
    <t>Excavación en  roca con equipo hasta 3.00 mt profundidad (7.62 mt x 4.01mt x 3.30 mt)</t>
  </si>
  <si>
    <r>
      <t xml:space="preserve">Hormigón armado en losa de fondo, h =  0.20 mt,  </t>
    </r>
    <r>
      <rPr>
        <sz val="14"/>
        <rFont val="Calibri"/>
        <family val="2"/>
      </rPr>
      <t>Ø 3/8" @ 0.25 mt en ambas direciones y hormigón 1:2:4 con ligadora + 5% desperdicio</t>
    </r>
  </si>
  <si>
    <r>
      <t xml:space="preserve">Sum. y coloc. bloques 8" BNP, </t>
    </r>
    <r>
      <rPr>
        <sz val="14"/>
        <rFont val="Calibri"/>
        <family val="2"/>
      </rPr>
      <t>Ø 3/8" @ 0.40 mt</t>
    </r>
  </si>
  <si>
    <t>Tapa de cisterna de 0.80 mt x 0.80 mt en acero inoxidable</t>
  </si>
  <si>
    <t>Sum. e inst. equipo de bombeo de 3HP completo, con tanque hidroneumático USA de 120 galones, en fibra de vidrio y caja de control de 3HP</t>
  </si>
  <si>
    <t>Letrero identificativo de evacuación SALIDA DE EMERGENCIA  (40 cm x 20 cm), en plancha acrílica de 3mm, con rotulado en vinyl autoadhesivo  y sujetado con tornillos separadores de acero inoxidable  Ø 1/2"  Blanco,Soporte Acrílico de 2 mm</t>
  </si>
  <si>
    <t>Letrero identificativo  ESCALERA Y ASCENSOR  (40 cm x 20 cm ), en plancha acrílica de 3mm, con rotulado en vinyl autoadhesivo  y sujetado con tornillos separadores de acero inoxidable  Ø 1/2"  Acrílico de 2 mm</t>
  </si>
  <si>
    <r>
      <t xml:space="preserve">Letrero identificativo de ambiente principal  RECEPCIÓN (40 cm  x 20 cm), en plancha acrílica de 3mm, con rotulado en vinyl autoadhesivo y sujetado con tornillos separadores de acero inoxidable  </t>
    </r>
    <r>
      <rPr>
        <sz val="14"/>
        <rFont val="Calibri"/>
        <family val="2"/>
      </rPr>
      <t>Ø 1/2"</t>
    </r>
    <r>
      <rPr>
        <sz val="14"/>
        <rFont val="Calibri"/>
        <family val="2"/>
        <scheme val="minor"/>
      </rPr>
      <t xml:space="preserve"> </t>
    </r>
  </si>
  <si>
    <r>
      <t xml:space="preserve">Letrero identificativo de ambiente secundario BAÑO (20 cm x 30 cm), en plancha acrílica de 3mm, con rotulado en vinyl autoadhesivo y sujetado con tornillos separadores de acero inoxidable  </t>
    </r>
    <r>
      <rPr>
        <sz val="14"/>
        <rFont val="Calibri"/>
        <family val="2"/>
      </rPr>
      <t>Ø 1/2"</t>
    </r>
    <r>
      <rPr>
        <sz val="14"/>
        <rFont val="Calibri"/>
        <family val="2"/>
        <scheme val="minor"/>
      </rPr>
      <t xml:space="preserve"> </t>
    </r>
  </si>
  <si>
    <t>Monolito con iluminación, según diseño</t>
  </si>
  <si>
    <t>Registro sanitario de inspección de 1.00 mt x 0.80 mt</t>
  </si>
  <si>
    <t>Suministro y colocación tubería de 2 " PPR, incluye piezas, materiales menores y mano de obra</t>
  </si>
  <si>
    <t>Suministro y colocación tubería de 1" @ 3/4" PPR, incluye piezas, materiales menores y mano de obra</t>
  </si>
  <si>
    <t>Dispensadores de papel higiénico, dispensador de rollos de superficie con 2 ¼ “ de diámetro, fabricado con aleación de acero inoxidable 18-8, tipo 304, calibre 20, satinado con cobertura de una sola pieza</t>
  </si>
  <si>
    <t>Dispensador de papel toalla de superficie, fabricado en acero calibre 20, terminación esmaltada blanca de alto impacto, con ventanilla y asegurado con llave</t>
  </si>
  <si>
    <t>Suministro y colocación tubería de 2 " HG (Red contra incendios), incluye piezas, materiales menores y mano de obra</t>
  </si>
  <si>
    <t>13.1</t>
  </si>
  <si>
    <t>13.2</t>
  </si>
  <si>
    <t>13.1.01</t>
  </si>
  <si>
    <t>13.1.02</t>
  </si>
  <si>
    <t>13.1.03</t>
  </si>
  <si>
    <t>13.1.04</t>
  </si>
  <si>
    <t>13.1.05</t>
  </si>
  <si>
    <t>13.1.06</t>
  </si>
  <si>
    <t>13.1.07</t>
  </si>
  <si>
    <t>13.1.08</t>
  </si>
  <si>
    <t>13.1.09</t>
  </si>
  <si>
    <t>13.1.10</t>
  </si>
  <si>
    <t>13.1.11</t>
  </si>
  <si>
    <t>13.1.12</t>
  </si>
  <si>
    <t>13.1.13</t>
  </si>
  <si>
    <t>13.1.14</t>
  </si>
  <si>
    <t>13.1.15</t>
  </si>
  <si>
    <t>13.1.16</t>
  </si>
  <si>
    <t>13.2.01</t>
  </si>
  <si>
    <t>13.2.02</t>
  </si>
  <si>
    <t>13.2.03</t>
  </si>
  <si>
    <t>13.2.04</t>
  </si>
  <si>
    <t>13.3</t>
  </si>
  <si>
    <t>13.3.01</t>
  </si>
  <si>
    <t>13.3.02</t>
  </si>
  <si>
    <t>13.3.03</t>
  </si>
  <si>
    <t>13.4.01</t>
  </si>
  <si>
    <t>13.4.02</t>
  </si>
  <si>
    <t>13.4.03</t>
  </si>
  <si>
    <t>13.5.01</t>
  </si>
  <si>
    <r>
      <t xml:space="preserve">Columna de ventilación </t>
    </r>
    <r>
      <rPr>
        <sz val="14"/>
        <rFont val="Calibri"/>
        <family val="2"/>
      </rPr>
      <t>Ø 3" PVC-SDR-41, incluye materiales y mano de obra,  h = 4.49 mt</t>
    </r>
  </si>
  <si>
    <r>
      <t xml:space="preserve">Bajante de descarga </t>
    </r>
    <r>
      <rPr>
        <sz val="14"/>
        <rFont val="Calibri"/>
        <family val="2"/>
      </rPr>
      <t>Ø 4" PVC-SDR-41, incluye materiales y mano de obra,h = 3.89 mt</t>
    </r>
  </si>
  <si>
    <r>
      <t xml:space="preserve">Suministro y colocación  tubería </t>
    </r>
    <r>
      <rPr>
        <sz val="14"/>
        <rFont val="Calibri"/>
        <family val="2"/>
      </rPr>
      <t>Ø</t>
    </r>
    <r>
      <rPr>
        <sz val="14"/>
        <rFont val="Calibri"/>
        <family val="2"/>
        <scheme val="minor"/>
      </rPr>
      <t xml:space="preserve"> 4 " PVC-SDR-41, incluye piezas, materiales menores y mano de obra</t>
    </r>
  </si>
  <si>
    <r>
      <t xml:space="preserve">Suministro y colocación  tubería </t>
    </r>
    <r>
      <rPr>
        <sz val="14"/>
        <rFont val="Calibri"/>
        <family val="2"/>
      </rPr>
      <t>Ø</t>
    </r>
    <r>
      <rPr>
        <sz val="14"/>
        <rFont val="Calibri"/>
        <family val="2"/>
        <scheme val="minor"/>
      </rPr>
      <t xml:space="preserve"> 3 " PVC-SDR-41, incluye piezas, materiales menores y mano de obra</t>
    </r>
  </si>
  <si>
    <r>
      <t xml:space="preserve">Suministro y colocación tubería </t>
    </r>
    <r>
      <rPr>
        <sz val="14"/>
        <rFont val="Calibri"/>
        <family val="2"/>
      </rPr>
      <t>Ø</t>
    </r>
    <r>
      <rPr>
        <sz val="14"/>
        <rFont val="Calibri"/>
        <family val="2"/>
        <scheme val="minor"/>
      </rPr>
      <t xml:space="preserve"> 2 " HG en columnas de agua fría (Red contra incendios), incluye piezas, materiales menores y mano de obra</t>
    </r>
  </si>
  <si>
    <r>
      <t xml:space="preserve">Suministro y colocación tubería de </t>
    </r>
    <r>
      <rPr>
        <sz val="14"/>
        <rFont val="Calibri"/>
        <family val="2"/>
      </rPr>
      <t>Ø3</t>
    </r>
    <r>
      <rPr>
        <sz val="14"/>
        <rFont val="Calibri"/>
        <family val="2"/>
        <scheme val="minor"/>
      </rPr>
      <t>" PVC - SDR41, en columnas pluviales, incluye piezas, materiales menores y mano de obra</t>
    </r>
  </si>
  <si>
    <t>Espejo (2.40 mt x 1.00 mt)  de 6 mm de espesor con bordes biselados y soporte ajustable oculto</t>
  </si>
  <si>
    <t>Sum. y coloc.  tubería de 3 " PPR, incluye piezas, materiales menores y mano de obra</t>
  </si>
  <si>
    <t>Sum. y coloc. tubería de 2" PPR, incluye piezas, materiales menores y mano de obra</t>
  </si>
  <si>
    <t>Sum. y coloc. tubería de 1" @ 3/4" PPR, incluye piezas, materiales menores y mano de obra</t>
  </si>
  <si>
    <r>
      <t xml:space="preserve">Sum. y coloc. tubería </t>
    </r>
    <r>
      <rPr>
        <sz val="14"/>
        <rFont val="Calibri"/>
        <family val="2"/>
      </rPr>
      <t>Ø</t>
    </r>
    <r>
      <rPr>
        <sz val="14"/>
        <rFont val="Calibri"/>
        <family val="2"/>
        <scheme val="minor"/>
      </rPr>
      <t xml:space="preserve"> 2 " HG en columnas de agua fría (Red contra incendios), incluye piezas, materiales menores y mano de obra</t>
    </r>
  </si>
  <si>
    <t>Sum. y coloc. de gabinetes color rojo contra incendi, con válvula de 2" y manguera de 75'</t>
  </si>
  <si>
    <t>13.1.17</t>
  </si>
  <si>
    <t>13.1.18</t>
  </si>
  <si>
    <t>13.4</t>
  </si>
  <si>
    <t>13.5</t>
  </si>
  <si>
    <t>Suministro e instalación inodoros de porcelana  blanca con tanque integrado</t>
  </si>
  <si>
    <t>Dispensador de papel higiénico, dispensador de rollo de superficie con 2 ¼ “ de diámetro, fabricado con aleación de acero inoxidable 18-8, tipo 304, calibre 20, satinado con cobertura de una sola pieza</t>
  </si>
  <si>
    <t>Dispensador de desinfectante para las manos</t>
  </si>
  <si>
    <t>Suministro y colocación tubería de 3 " PPR, incluye piezas, materiales menores y mano de obra</t>
  </si>
  <si>
    <t>Suministro y colocación tubería de 2 " HG (Red contra incendio), incluye piezas, materiales menores y mano de obra</t>
  </si>
  <si>
    <r>
      <t xml:space="preserve">Salida drenaje  de Piso </t>
    </r>
    <r>
      <rPr>
        <sz val="14"/>
        <rFont val="Calibri"/>
        <family val="2"/>
      </rPr>
      <t>Ø 2" PVC-SDR-41, incluye rejilla cuadrada niquelada y sifón PVC</t>
    </r>
  </si>
  <si>
    <r>
      <t xml:space="preserve">Columna de ventilación </t>
    </r>
    <r>
      <rPr>
        <sz val="14"/>
        <rFont val="Calibri"/>
        <family val="2"/>
      </rPr>
      <t>Ø 3" PVC-SDR-41, incluye materiales y mano de obra, h = 4.49 mt</t>
    </r>
  </si>
  <si>
    <r>
      <t xml:space="preserve">Bajante de descarga </t>
    </r>
    <r>
      <rPr>
        <sz val="14"/>
        <rFont val="Calibri"/>
        <family val="2"/>
      </rPr>
      <t>Ø 4" PVC-SDR-41, incluye materiales y mano de obra, h = 3.89 mt</t>
    </r>
  </si>
  <si>
    <r>
      <t xml:space="preserve">Suministro y colocación  tubería </t>
    </r>
    <r>
      <rPr>
        <sz val="14"/>
        <rFont val="Calibri"/>
        <family val="2"/>
      </rPr>
      <t>Ø</t>
    </r>
    <r>
      <rPr>
        <sz val="14"/>
        <rFont val="Calibri"/>
        <family val="2"/>
        <scheme val="minor"/>
      </rPr>
      <t xml:space="preserve"> 4 " PVC - SDR-41, incluye piezas, materiales menores y mano de obra</t>
    </r>
  </si>
  <si>
    <t>Sum. y coloc. de gabinetes contra incendio rojo, con válvula de 2" y manguera de 75'</t>
  </si>
  <si>
    <t>Dispensador de jabón montado en superficie, fabricación en acero inoxidable, con pulsador y mirilla plásticos,  a 1.07 mt del nivel de piso</t>
  </si>
  <si>
    <t>Espejo (2.40 m x 1.00 m), de 6 mm de espesor con bordes biselados y soporte ajustable oculto</t>
  </si>
  <si>
    <t>Sum. y coloc. tubería de 3 " PPR, incluye piezas, materiales menores y mano de obra</t>
  </si>
  <si>
    <t>Sum. y coloc. tubería de 2 " PPR, incluye piezas, materiales menores y mano de obra</t>
  </si>
  <si>
    <r>
      <t xml:space="preserve">Sum. y coloc.  tubería </t>
    </r>
    <r>
      <rPr>
        <sz val="14"/>
        <rFont val="Calibri"/>
        <family val="2"/>
      </rPr>
      <t>Ø</t>
    </r>
    <r>
      <rPr>
        <sz val="14"/>
        <rFont val="Calibri"/>
        <family val="2"/>
        <scheme val="minor"/>
      </rPr>
      <t xml:space="preserve"> 4" PVC-SDR-41, incluye piezas, materiales menores y mano de obra</t>
    </r>
  </si>
  <si>
    <r>
      <t xml:space="preserve">Sum. y coloc.  tubería </t>
    </r>
    <r>
      <rPr>
        <sz val="14"/>
        <rFont val="Calibri"/>
        <family val="2"/>
      </rPr>
      <t>Ø</t>
    </r>
    <r>
      <rPr>
        <sz val="14"/>
        <rFont val="Calibri"/>
        <family val="2"/>
        <scheme val="minor"/>
      </rPr>
      <t xml:space="preserve"> 3" PVC-SDR-41, incluye piezas, materiales menores y mano de obra</t>
    </r>
  </si>
  <si>
    <t>Letrero identificativo de Evacuación SALIDA DE EMERGENCIA  (40 X 20 ) cm en plancha acrílica de 3 mm, con rotulado en Vinyl Autoadhesivo  y sujetado con tornillos separadores de acero inoxidable de Ø 1/2"  Blanco,Soporte Acrílico de 2 mm</t>
  </si>
  <si>
    <t>Letrero identificativo  ESCALERA Y ASCENSOR  (40 X 20 ) cm, en plancha acrílica de 3 mm, con rotulado en Vinyl Autoadhesivo  y sujetado con tornillos separadores de acero inoxidable de Ø 1/2"  Blanco,Soporte Acrílico de 2 mm</t>
  </si>
  <si>
    <t>Letrero Indicativo de Ubicación De Escaleras, en  acrílico de 2 mm, con diseño en viny autoadhesivo blanco, medidas 20 cm x 30 xm</t>
  </si>
  <si>
    <r>
      <t xml:space="preserve">Letrero identificativo de ambiente principal  RECEPCION (40 cm x 20 cm), en plancha acrílica de 3.00 mm, con rotulado en vinyl autoadhesivo y sujetado con tornillos separadores de acero inoxidable de </t>
    </r>
    <r>
      <rPr>
        <sz val="14"/>
        <rFont val="Calibri"/>
        <family val="2"/>
      </rPr>
      <t>Ø 1/2"</t>
    </r>
    <r>
      <rPr>
        <sz val="14"/>
        <rFont val="Calibri"/>
        <family val="2"/>
        <scheme val="minor"/>
      </rPr>
      <t xml:space="preserve"> </t>
    </r>
  </si>
  <si>
    <r>
      <t xml:space="preserve">Letrero identificativo de ambiente técnico.  CUARTO ELÉCTRICO, DEPÓSITO Y SERVICIOS TECNOLÓGICOS ( 40 cm x 20 cm )  en plancha acrílica de 3.00 mm,  con rotulado en vinyl autoadhesivo y sujetado con tornillos separadores de acero inoxidable de </t>
    </r>
    <r>
      <rPr>
        <sz val="14"/>
        <rFont val="Calibri"/>
        <family val="2"/>
      </rPr>
      <t>Ø 1/2"</t>
    </r>
    <r>
      <rPr>
        <sz val="14"/>
        <rFont val="Calibri"/>
        <family val="2"/>
        <scheme val="minor"/>
      </rPr>
      <t xml:space="preserve"> </t>
    </r>
  </si>
  <si>
    <r>
      <t xml:space="preserve">Letrero identificativo de ambiente secundario BAÑOS ( 20 cm x 30cm ), en plancha acrílica de 3.00 mm, con rotulado en vinyl autoadhesivo y sujetado con tornillos separadores de acero inoxidable de </t>
    </r>
    <r>
      <rPr>
        <sz val="14"/>
        <rFont val="Calibri"/>
        <family val="2"/>
      </rPr>
      <t>Ø 1/2"</t>
    </r>
    <r>
      <rPr>
        <sz val="14"/>
        <rFont val="Calibri"/>
        <family val="2"/>
        <scheme val="minor"/>
      </rPr>
      <t xml:space="preserve"> </t>
    </r>
  </si>
  <si>
    <t>División para inodoros en panel de resina fenólica y laminado en HPL</t>
  </si>
  <si>
    <t>División para orinales en panel de resina fenólica y laminado en HPL</t>
  </si>
  <si>
    <t>Suministro y colocación de gabinetes rojos contra incendios, con válvula de 2" y manguera de 75'</t>
  </si>
  <si>
    <r>
      <t xml:space="preserve">Salida drenaje de pisno  </t>
    </r>
    <r>
      <rPr>
        <sz val="14"/>
        <rFont val="Calibri"/>
        <family val="2"/>
      </rPr>
      <t>Ø 2" PVC-SDR-41, Incluye rejilla cuadrada niquelada y sifón PVC</t>
    </r>
  </si>
  <si>
    <r>
      <t xml:space="preserve">Columna de Ventilación </t>
    </r>
    <r>
      <rPr>
        <sz val="14"/>
        <rFont val="Calibri"/>
        <family val="2"/>
      </rPr>
      <t>Ø 3" PVC-SDR-41, incluye materiales y mano de obra, h = 4.49 mt</t>
    </r>
  </si>
  <si>
    <r>
      <t xml:space="preserve">Suministro y colocación tTubería </t>
    </r>
    <r>
      <rPr>
        <sz val="14"/>
        <rFont val="Calibri"/>
        <family val="2"/>
      </rPr>
      <t>Ø</t>
    </r>
    <r>
      <rPr>
        <sz val="14"/>
        <rFont val="Calibri"/>
        <family val="2"/>
        <scheme val="minor"/>
      </rPr>
      <t xml:space="preserve"> 3 " PVC/ SDR-41, incluye piezas, materiales menores y mano de obra</t>
    </r>
  </si>
  <si>
    <t>CUARTO NIVEL
TRIBUNAL SUPERIOR ELECTORAL (TSE)</t>
  </si>
  <si>
    <t>Letrero identificativo de evacuación SALIDA DE EMERGENCIA  (40 X 20 ) cm, en plancha acrílica de 3 mm, con rotulado en Vinyl Autoadhesivo  y sujetado con tornillos separadores de acero inoxidable de Ø 1/2"  Blanco,Soporte Acrílico de 2 mm</t>
  </si>
  <si>
    <t>Letrero identificativo  ESCALERA Y ASCENSOR  (40 X 20 ) cm en plancha acrílica de 3 mm, con rotulado en Vinyl Autoadhesivo  y sujetado con tornillos separadores de acero inoxidable de Ø 1/2"  Acrílico de 2 mm</t>
  </si>
  <si>
    <t>Letrero Indicativo de Ubicación De Escaleras, en acrílico de 2 mm,  con diseño en vinyl autoadhesivo blanco , medidas 20 cm x 30 cm</t>
  </si>
  <si>
    <r>
      <t xml:space="preserve">Letrero identificativo de ambiente principal  RECEPCIÓN (40 x 20) cm, en plancha acrílica de 3 mm, con rotulado en vinyl autoadhesivo y sujetado con tornillos separadores de acero inoxidable de </t>
    </r>
    <r>
      <rPr>
        <sz val="13"/>
        <rFont val="Calibri"/>
        <family val="2"/>
      </rPr>
      <t>Ø 1/2"</t>
    </r>
    <r>
      <rPr>
        <sz val="13"/>
        <rFont val="Calibri"/>
        <family val="2"/>
        <scheme val="minor"/>
      </rPr>
      <t xml:space="preserve"> </t>
    </r>
  </si>
  <si>
    <t>Dispensador desinfectante para manos</t>
  </si>
  <si>
    <t>División para Orinales en Panel de Resina fenólica y laminado HPL</t>
  </si>
  <si>
    <t>14.1.01</t>
  </si>
  <si>
    <t>14.1.02</t>
  </si>
  <si>
    <t>14.1.03</t>
  </si>
  <si>
    <t>14.1.04</t>
  </si>
  <si>
    <t>14.1.05</t>
  </si>
  <si>
    <t>14.1.06</t>
  </si>
  <si>
    <t>14.1.07</t>
  </si>
  <si>
    <t>14.1.08</t>
  </si>
  <si>
    <t>14.1.09</t>
  </si>
  <si>
    <t>14.1.10</t>
  </si>
  <si>
    <t>14.1.11</t>
  </si>
  <si>
    <t>14.1.12</t>
  </si>
  <si>
    <t>14.1.14</t>
  </si>
  <si>
    <t>14.1.15</t>
  </si>
  <si>
    <t>14.1.16</t>
  </si>
  <si>
    <t>14.1.17</t>
  </si>
  <si>
    <t>14.1.18</t>
  </si>
  <si>
    <t>14.2.01</t>
  </si>
  <si>
    <t>14.2.02</t>
  </si>
  <si>
    <t>14.2.03</t>
  </si>
  <si>
    <t>14.4.01</t>
  </si>
  <si>
    <t>14.4.02</t>
  </si>
  <si>
    <t>14.5.01</t>
  </si>
  <si>
    <t>14.5.02</t>
  </si>
  <si>
    <t>14.4</t>
  </si>
  <si>
    <t>14.4.03</t>
  </si>
  <si>
    <t>Suministro e instalación inodoro de porcelana blanca de tanque integrado</t>
  </si>
  <si>
    <t>Dispensador de jabón montado en superficie, fabricación en acero inoxidable, con pulsador y mirilla plásticos, a 1.07 mt del nivel de piso</t>
  </si>
  <si>
    <t>Espejos (2.40 m x 1.00 m), de 6 mm de espesor con bordes biselados y soporte ajustable oculto</t>
  </si>
  <si>
    <t>División para  inodoros en panel de resina fenólica y laminado HPL</t>
  </si>
  <si>
    <r>
      <t xml:space="preserve">Columna de Ventilación </t>
    </r>
    <r>
      <rPr>
        <sz val="14"/>
        <rFont val="Calibri"/>
        <family val="2"/>
      </rPr>
      <t>Ø 3" PVC-SDR-41, incluye materiles y mano de obra, h = 4.49 mt</t>
    </r>
  </si>
  <si>
    <r>
      <t xml:space="preserve">Bajante de descarga </t>
    </r>
    <r>
      <rPr>
        <sz val="14"/>
        <rFont val="Calibri"/>
        <family val="2"/>
      </rPr>
      <t>Ø 4" PVC-SDR-41, incluye materiales y mano obra, h = 3.89 mt</t>
    </r>
  </si>
  <si>
    <t>Suministro y colocación  tubería de 3" PPR, incluye piezas, materiales menores y mano de obra</t>
  </si>
  <si>
    <r>
      <t xml:space="preserve">Suministro y colocación tubería de </t>
    </r>
    <r>
      <rPr>
        <sz val="14"/>
        <rFont val="Calibri"/>
        <family val="2"/>
      </rPr>
      <t>Ø4</t>
    </r>
    <r>
      <rPr>
        <sz val="14"/>
        <rFont val="Calibri"/>
        <family val="2"/>
        <scheme val="minor"/>
      </rPr>
      <t>" PVC-SDR-41, en arrastre de techo, incluye piezas, materiales menores y mano de obra</t>
    </r>
  </si>
  <si>
    <r>
      <t xml:space="preserve">Letrero identificativo de ambiente principal  RECEPCIÓN (40 x 20) cm, en plancha acrílica de 3 mm, con rotulado en vinyl autoadhesivo y sujetado con tornillos separadores de acero inoxidable de </t>
    </r>
    <r>
      <rPr>
        <sz val="14"/>
        <rFont val="Calibri"/>
        <family val="2"/>
      </rPr>
      <t>Ø 1/2"</t>
    </r>
    <r>
      <rPr>
        <sz val="14"/>
        <rFont val="Calibri"/>
        <family val="2"/>
        <scheme val="minor"/>
      </rPr>
      <t xml:space="preserve"> </t>
    </r>
  </si>
  <si>
    <r>
      <t xml:space="preserve">Letrero identificativo de ambiente secundario BAÑOS ( 20 X 30 ) cms, en plancha acrílica de 3 mm, con rotulado en vinyl autoadhesivo y sujetado con tornillos separadores de acero inoxidable de </t>
    </r>
    <r>
      <rPr>
        <sz val="14"/>
        <rFont val="Calibri"/>
        <family val="2"/>
      </rPr>
      <t>Ø 1/2"</t>
    </r>
    <r>
      <rPr>
        <sz val="14"/>
        <rFont val="Calibri"/>
        <family val="2"/>
        <scheme val="minor"/>
      </rPr>
      <t xml:space="preserve"> </t>
    </r>
  </si>
  <si>
    <t>Señales de Salidas De Evacuación, en acrílico de 2 mm, con diseño en vinyl autoadhesivo blanco, medidas 20 cm x 30 cm</t>
  </si>
  <si>
    <r>
      <t xml:space="preserve">Letreros identificativos de ambiente secundario complementario. ESPACIOS DE APOYO ( 40 X 20 ) cms, en plancha acrílica de 3 mm con rotulado en vinyl autoadhesivo y sujetado con tornillos separadores de acero inoxidable de </t>
    </r>
    <r>
      <rPr>
        <sz val="14"/>
        <rFont val="Calibri"/>
        <family val="2"/>
      </rPr>
      <t>Ø 1/2"</t>
    </r>
    <r>
      <rPr>
        <sz val="14"/>
        <rFont val="Calibri"/>
        <family val="2"/>
        <scheme val="minor"/>
      </rPr>
      <t xml:space="preserve"> </t>
    </r>
  </si>
  <si>
    <t>Letreros Ubicación De Extintor, extintores tipos A, B, C (Polvo Químico), en acrílico de 2 mm, con diseño en vinyl autoadhesivo blanco y medidas  20 cm x 30 cm</t>
  </si>
  <si>
    <t>Letrero indicativo de Ubicación De Escaleras, en acrílico de 2 mm,  con diseño en vinyl autoadhesivo blanco , medidas 20 cm x 30 cm</t>
  </si>
  <si>
    <t>Letreros Recorrido en acrílico de 2 mm, con diseño en vinyl autoadhesivo blanco, medidas 20 cm x 30  cm</t>
  </si>
  <si>
    <r>
      <t xml:space="preserve">Letreros identificativos de ambiente principal  OFICINAS ( 40 X 20 ) cm, en plancha acrílica de 3 mm, con rotulado en vinyl autoadhesivo y sujetado con tornillos separadores de acero inoxidable de </t>
    </r>
    <r>
      <rPr>
        <sz val="14"/>
        <rFont val="Calibri"/>
        <family val="2"/>
      </rPr>
      <t>Ø 1/2"</t>
    </r>
    <r>
      <rPr>
        <sz val="14"/>
        <rFont val="Calibri"/>
        <family val="2"/>
        <scheme val="minor"/>
      </rPr>
      <t xml:space="preserve"> </t>
    </r>
  </si>
  <si>
    <r>
      <t xml:space="preserve">Letreros identificativos de ambiente principal  DIRECTOR ( 30 X 15 ) cm, en plancha acrílica de 3 mm, con rotulado en vinyl autoadhesivo y sujetado con tornillos separadores de acero inoxidable de </t>
    </r>
    <r>
      <rPr>
        <sz val="14"/>
        <rFont val="Calibri"/>
        <family val="2"/>
      </rPr>
      <t>Ø 1/2"</t>
    </r>
    <r>
      <rPr>
        <sz val="14"/>
        <rFont val="Calibri"/>
        <family val="2"/>
        <scheme val="minor"/>
      </rPr>
      <t xml:space="preserve"> </t>
    </r>
  </si>
  <si>
    <r>
      <t xml:space="preserve">Letrero identificativo de ambiente técnico,  CUARTO ELÉCTRICO, DEPÓSITO Y SERVICIOS TECNOLÓGICOS ( 40 X 20 ) cm, en plancha acrílica de 3 mm, con rotulado en vinyl autoadhesivo y sujetado con tornillos separadores de acero inoxidable de </t>
    </r>
    <r>
      <rPr>
        <sz val="14"/>
        <rFont val="Calibri"/>
        <family val="2"/>
      </rPr>
      <t>Ø 1/2"</t>
    </r>
    <r>
      <rPr>
        <sz val="14"/>
        <rFont val="Calibri"/>
        <family val="2"/>
        <scheme val="minor"/>
      </rPr>
      <t xml:space="preserve"> </t>
    </r>
  </si>
  <si>
    <r>
      <t xml:space="preserve">Letreros identificativos de ambiente principal  OFICINAS ( 40 X 20 ) cms, en plancha acrílica de 3 mm, con rotulado en vinyl autoadhesivo y sujetado con tornillos separadores de acero inoxidable de </t>
    </r>
    <r>
      <rPr>
        <sz val="13"/>
        <rFont val="Calibri"/>
        <family val="2"/>
      </rPr>
      <t>Ø 1/2"</t>
    </r>
    <r>
      <rPr>
        <sz val="13"/>
        <rFont val="Calibri"/>
        <family val="2"/>
        <scheme val="minor"/>
      </rPr>
      <t xml:space="preserve"> </t>
    </r>
  </si>
  <si>
    <r>
      <t xml:space="preserve">Letreros identificativos de ambiente secundario complementario ESPACIOS DE APOYO ( 40 X 20 ) cms, en plancha acrílica de 3 mm con rotulado en vinyl autoadhesivo y sujetado con tornillos separadores de acero inoxidable de </t>
    </r>
    <r>
      <rPr>
        <sz val="13"/>
        <rFont val="Calibri"/>
        <family val="2"/>
      </rPr>
      <t>Ø 1/2"</t>
    </r>
    <r>
      <rPr>
        <sz val="13"/>
        <rFont val="Calibri"/>
        <family val="2"/>
        <scheme val="minor"/>
      </rPr>
      <t xml:space="preserve"> </t>
    </r>
  </si>
  <si>
    <r>
      <t xml:space="preserve">Letreros identificativos de ambiente secundario BAÑOS ( 20 X 30 ) cms, en plancha acrílica de 3 mm, con rotulado en vinyl autoadhesivo y sujetado con tornillos separadores de acero inoxidable de </t>
    </r>
    <r>
      <rPr>
        <sz val="13"/>
        <rFont val="Calibri"/>
        <family val="2"/>
      </rPr>
      <t>Ø 1/2"</t>
    </r>
    <r>
      <rPr>
        <sz val="13"/>
        <rFont val="Calibri"/>
        <family val="2"/>
        <scheme val="minor"/>
      </rPr>
      <t xml:space="preserve"> </t>
    </r>
  </si>
  <si>
    <t>Letreros Ruta De Evacuación en acrílico de 2 mm, con diseño en vinyl autoadhesivo blanco y medidas 20 cm x 30 cm</t>
  </si>
  <si>
    <t>Letreros Ubicación De Extintor, extintores tipos A, C (Co2 ), en acrílico de 2 mm, con diseño en vinyl autoadhesivo blanco, medidas 20 cm x 30 cm</t>
  </si>
  <si>
    <t>Letreros Recorrido en acrílico de 2 mm, con diseño en vinyl autoadhesivo blanco,  20 cm x 30  cm</t>
  </si>
  <si>
    <r>
      <t xml:space="preserve">Letreros identificativos de ambiente principal  DIRECTOR ( 30 X 15 ) cms, en plancha acrílica de 3 mm, con rotulado en vinyl autoadhesivo y sujetado con tornillos separadores de acero inoxidable de </t>
    </r>
    <r>
      <rPr>
        <sz val="13"/>
        <rFont val="Calibri"/>
        <family val="2"/>
      </rPr>
      <t>Ø 1/2"</t>
    </r>
    <r>
      <rPr>
        <sz val="13"/>
        <rFont val="Calibri"/>
        <family val="2"/>
        <scheme val="minor"/>
      </rPr>
      <t xml:space="preserve"> </t>
    </r>
  </si>
  <si>
    <t>Letreros Ubicación De Extintor, extintores tipos A, C (CO2), en acrílico de 2 mm, con diseño en vinyl autoadhesivo blanco, medidas 20 cm x 30 cm</t>
  </si>
  <si>
    <r>
      <t xml:space="preserve">Letreros identificativos de ambiente principal  OFICINAS ( 40 X 20 ) cms, en plancha acrílica de 3mm. Con rotulado en vinyl autoadhesivo y sujetado con tornillos separadores de acero inoxidable de </t>
    </r>
    <r>
      <rPr>
        <sz val="14"/>
        <rFont val="Calibri"/>
        <family val="2"/>
      </rPr>
      <t>Ø 1/2"</t>
    </r>
    <r>
      <rPr>
        <sz val="14"/>
        <rFont val="Calibri"/>
        <family val="2"/>
        <scheme val="minor"/>
      </rPr>
      <t xml:space="preserve"> </t>
    </r>
  </si>
  <si>
    <r>
      <t xml:space="preserve">Letreros identificativos de ambiente principal  DIRECTOR ( 30 cm  x 15 cm ), en plancha acrílica de 3.00 mm, con rotulado en vinyl autoadhesivo y sujetado con tornillos separadores de acero inoxidable de </t>
    </r>
    <r>
      <rPr>
        <sz val="14"/>
        <rFont val="Calibri"/>
        <family val="2"/>
      </rPr>
      <t>Ø 1/2"</t>
    </r>
    <r>
      <rPr>
        <sz val="14"/>
        <rFont val="Calibri"/>
        <family val="2"/>
        <scheme val="minor"/>
      </rPr>
      <t xml:space="preserve"> </t>
    </r>
  </si>
  <si>
    <r>
      <t xml:space="preserve">Letreros identificativos de ambiente secundario complementario ESPACIOS DE APOYO ( 40 cm x 20  cm ), en plancha acrílica de 3.00 mm, con rotulado en vinyl autoadhesivo y sujetado con tornillos separadores de acero inoxidable de </t>
    </r>
    <r>
      <rPr>
        <sz val="14"/>
        <rFont val="Calibri"/>
        <family val="2"/>
      </rPr>
      <t>Ø 1/2"</t>
    </r>
    <r>
      <rPr>
        <sz val="14"/>
        <rFont val="Calibri"/>
        <family val="2"/>
        <scheme val="minor"/>
      </rPr>
      <t xml:space="preserve"> </t>
    </r>
  </si>
  <si>
    <t>Letreros Ruta De Evacuación en acrílico De 2 mm, con diseño en vinil autoadhesivo blanco, medidas 20 cm x 30 cm</t>
  </si>
  <si>
    <r>
      <t>Letreros Ubicación De Extintor, extintor tipos A, C (CO</t>
    </r>
    <r>
      <rPr>
        <vertAlign val="subscript"/>
        <sz val="14"/>
        <rFont val="Calibri"/>
        <family val="2"/>
        <scheme val="minor"/>
      </rPr>
      <t>2</t>
    </r>
    <r>
      <rPr>
        <sz val="14"/>
        <rFont val="Calibri"/>
        <family val="2"/>
        <scheme val="minor"/>
      </rPr>
      <t xml:space="preserve"> ), en acrílico de 2 mm con diseño en vinil autoadhesivo blanco, medidas 20 c x 30 cm</t>
    </r>
  </si>
  <si>
    <t>Letreros Ubicación De Extintor, extintores tipo A, B, C (polvo químico), en acrílico de 2 mm, con diseño en vinil autoadhesivo blanco, medidas: 20 cm x 30 cm</t>
  </si>
  <si>
    <t>Letreros Recorrido en acrílico de 2 mm, con diseño en vinyl autoadhesivo blanco, medidas 20 cm x 30 cm</t>
  </si>
  <si>
    <r>
      <t xml:space="preserve">Salida drenaje  de piso </t>
    </r>
    <r>
      <rPr>
        <sz val="14"/>
        <rFont val="Calibri"/>
        <family val="2"/>
      </rPr>
      <t>Ø 2" PVC-SDR-41, incluye rejilla cuadrada niquelada y sifón de PVC</t>
    </r>
  </si>
  <si>
    <t>Encimera (tope) en granito natural pulido negro, incluye zócalo de h = 10 cm y doble bullnose en borde</t>
  </si>
  <si>
    <t>Encimera (tope) en granito natural pulido negro, incluye zócalo de h = 10 cm y bullnose doble en borde</t>
  </si>
  <si>
    <t>Espejo (2.40 mt x 1.00 mt), de 6 mm de espesor con bordes biselados y soporte ajustable oculto</t>
  </si>
  <si>
    <t>Encimera (tope) en granito natural pulido, color negro, incluye zócalo de h = 10 cm y bullnose doble en borde</t>
  </si>
  <si>
    <t>Encimera (tope) en granito naturall pulido negro, incluye zócalo de h = 10 cm y bullnose doble en borde</t>
  </si>
  <si>
    <t>20</t>
  </si>
  <si>
    <t>21</t>
  </si>
  <si>
    <t>21.01</t>
  </si>
  <si>
    <t>21.02</t>
  </si>
  <si>
    <t>21.03</t>
  </si>
  <si>
    <t>21.04</t>
  </si>
  <si>
    <t>21.05</t>
  </si>
  <si>
    <t>21.06</t>
  </si>
  <si>
    <t>21.07</t>
  </si>
  <si>
    <t>Fan coil VRF 48,000 btu en LOBBY del 1er. nivel</t>
  </si>
  <si>
    <t>LB</t>
  </si>
  <si>
    <t>14.3.01</t>
  </si>
  <si>
    <t>14.3.02</t>
  </si>
  <si>
    <t>14.3.03</t>
  </si>
  <si>
    <t>14.3</t>
  </si>
  <si>
    <t>GASTOS INDIRECTOS OBRA CIVIL</t>
  </si>
  <si>
    <t>Dirección  técnica y responsabilidad</t>
  </si>
  <si>
    <t>%</t>
  </si>
  <si>
    <t>Seguros y fianzas</t>
  </si>
  <si>
    <t>Gastos administrativos</t>
  </si>
  <si>
    <t>Fondo de pensión y jubilación (Ley No. 6-86)</t>
  </si>
  <si>
    <t>Codia (Decreto No. 319-88 d/f 25-08-88)</t>
  </si>
  <si>
    <t>Transporte (Horizontal y vertical)</t>
  </si>
  <si>
    <t>Itbis de honorarios (Norma 07-07 de la DGII)</t>
  </si>
  <si>
    <t>TOTAL A CONTRATAR OBRA CIVIL</t>
  </si>
  <si>
    <t>VII</t>
  </si>
  <si>
    <t>TOTAL GASTOS DIRECTOS OBRA CIVIL</t>
  </si>
  <si>
    <t>Bote material excavado + 40% esponjamiento</t>
  </si>
  <si>
    <r>
      <t xml:space="preserve">Suministro y colocación tubería  </t>
    </r>
    <r>
      <rPr>
        <sz val="14"/>
        <rFont val="Calibri"/>
        <family val="2"/>
      </rPr>
      <t>Ø 3</t>
    </r>
    <r>
      <rPr>
        <sz val="14"/>
        <rFont val="Calibri"/>
        <family val="2"/>
        <scheme val="minor"/>
      </rPr>
      <t>" PVC-SDR41 en columnas pluviales, incluye piezas, materiales menores y mano de obra</t>
    </r>
  </si>
  <si>
    <r>
      <t xml:space="preserve">Pedestales de columnas </t>
    </r>
    <r>
      <rPr>
        <b/>
        <sz val="14"/>
        <color theme="1"/>
        <rFont val="Calibri"/>
        <family val="2"/>
        <scheme val="minor"/>
      </rPr>
      <t>PC2</t>
    </r>
    <r>
      <rPr>
        <sz val="14"/>
        <color theme="1"/>
        <rFont val="Calibri"/>
        <family val="2"/>
        <scheme val="minor"/>
      </rPr>
      <t>, f'c = 350 kg/cm</t>
    </r>
    <r>
      <rPr>
        <vertAlign val="superscript"/>
        <sz val="14"/>
        <color theme="1"/>
        <rFont val="Calibri"/>
        <family val="2"/>
        <scheme val="minor"/>
      </rPr>
      <t>2</t>
    </r>
    <r>
      <rPr>
        <sz val="14"/>
        <color theme="1"/>
        <rFont val="Calibri"/>
        <family val="2"/>
        <scheme val="minor"/>
      </rPr>
      <t xml:space="preserve">, 10 </t>
    </r>
    <r>
      <rPr>
        <sz val="14"/>
        <color theme="1"/>
        <rFont val="Calibri"/>
        <family val="2"/>
      </rPr>
      <t>Ø</t>
    </r>
    <r>
      <rPr>
        <sz val="14"/>
        <color theme="1"/>
        <rFont val="Calibri"/>
        <family val="2"/>
        <scheme val="minor"/>
      </rPr>
      <t xml:space="preserve">  3/4" + </t>
    </r>
    <r>
      <rPr>
        <sz val="14"/>
        <color theme="1"/>
        <rFont val="Calibri"/>
        <family val="2"/>
      </rPr>
      <t>Ø 3/8" @ 0.20 mt, h = 2.34 mt</t>
    </r>
  </si>
  <si>
    <r>
      <t xml:space="preserve">Zapatas de columnas </t>
    </r>
    <r>
      <rPr>
        <b/>
        <sz val="14"/>
        <color theme="1"/>
        <rFont val="Calibri"/>
        <family val="2"/>
        <scheme val="minor"/>
      </rPr>
      <t>ZC3</t>
    </r>
    <r>
      <rPr>
        <sz val="14"/>
        <color theme="1"/>
        <rFont val="Calibri"/>
        <family val="2"/>
        <scheme val="minor"/>
      </rPr>
      <t>, 4.12 mt x 4.12 mt, f'c = 280 kg/cm</t>
    </r>
    <r>
      <rPr>
        <vertAlign val="superscript"/>
        <sz val="14"/>
        <color theme="1"/>
        <rFont val="Calibri"/>
        <family val="2"/>
        <scheme val="minor"/>
      </rPr>
      <t>2</t>
    </r>
    <r>
      <rPr>
        <sz val="14"/>
        <color theme="1"/>
        <rFont val="Calibri"/>
        <family val="2"/>
        <scheme val="minor"/>
      </rPr>
      <t xml:space="preserve">, 17 </t>
    </r>
    <r>
      <rPr>
        <sz val="14"/>
        <color theme="1"/>
        <rFont val="Calibri"/>
        <family val="2"/>
      </rPr>
      <t>Ø 3/4" a. d., h = 0.50 mt</t>
    </r>
  </si>
  <si>
    <r>
      <t xml:space="preserve">Zapatas de columnas </t>
    </r>
    <r>
      <rPr>
        <b/>
        <sz val="14"/>
        <color theme="1"/>
        <rFont val="Calibri"/>
        <family val="2"/>
        <scheme val="minor"/>
      </rPr>
      <t>ZC2</t>
    </r>
    <r>
      <rPr>
        <sz val="14"/>
        <color theme="1"/>
        <rFont val="Calibri"/>
        <family val="2"/>
        <scheme val="minor"/>
      </rPr>
      <t>, 2.38 mt x 2.38 mt, f'c = 280 kg/cm</t>
    </r>
    <r>
      <rPr>
        <vertAlign val="superscript"/>
        <sz val="14"/>
        <color theme="1"/>
        <rFont val="Calibri"/>
        <family val="2"/>
        <scheme val="minor"/>
      </rPr>
      <t>2</t>
    </r>
    <r>
      <rPr>
        <sz val="14"/>
        <color theme="1"/>
        <rFont val="Calibri"/>
        <family val="2"/>
        <scheme val="minor"/>
      </rPr>
      <t xml:space="preserve">, 10 </t>
    </r>
    <r>
      <rPr>
        <sz val="14"/>
        <color theme="1"/>
        <rFont val="Calibri"/>
        <family val="2"/>
      </rPr>
      <t>Ø 3/4" a. d., h = 0.50 mt</t>
    </r>
  </si>
  <si>
    <r>
      <t xml:space="preserve">Zapatas de columnas </t>
    </r>
    <r>
      <rPr>
        <b/>
        <sz val="14"/>
        <color theme="1"/>
        <rFont val="Calibri"/>
        <family val="2"/>
        <scheme val="minor"/>
      </rPr>
      <t>ZC4</t>
    </r>
    <r>
      <rPr>
        <sz val="14"/>
        <color theme="1"/>
        <rFont val="Calibri"/>
        <family val="2"/>
        <scheme val="minor"/>
      </rPr>
      <t>, 1.50 mt x 1.50 mt, f'c = 280 kg/cm</t>
    </r>
    <r>
      <rPr>
        <vertAlign val="superscript"/>
        <sz val="14"/>
        <color theme="1"/>
        <rFont val="Calibri"/>
        <family val="2"/>
        <scheme val="minor"/>
      </rPr>
      <t>2</t>
    </r>
    <r>
      <rPr>
        <sz val="14"/>
        <color theme="1"/>
        <rFont val="Calibri"/>
        <family val="2"/>
        <scheme val="minor"/>
      </rPr>
      <t xml:space="preserve">, 8 </t>
    </r>
    <r>
      <rPr>
        <sz val="14"/>
        <color theme="1"/>
        <rFont val="Calibri"/>
        <family val="2"/>
      </rPr>
      <t>Ø 1/2" en a. d., h = 0.40 mt</t>
    </r>
  </si>
  <si>
    <r>
      <t xml:space="preserve">Zapatas de columnas </t>
    </r>
    <r>
      <rPr>
        <b/>
        <sz val="14"/>
        <color theme="1"/>
        <rFont val="Calibri"/>
        <family val="2"/>
        <scheme val="minor"/>
      </rPr>
      <t>ZC5</t>
    </r>
    <r>
      <rPr>
        <sz val="14"/>
        <color theme="1"/>
        <rFont val="Calibri"/>
        <family val="2"/>
        <scheme val="minor"/>
      </rPr>
      <t>, 2.60 mt x 1.90 mt, f'c = 280 kg/cm</t>
    </r>
    <r>
      <rPr>
        <vertAlign val="superscript"/>
        <sz val="14"/>
        <color theme="1"/>
        <rFont val="Calibri"/>
        <family val="2"/>
        <scheme val="minor"/>
      </rPr>
      <t>2</t>
    </r>
    <r>
      <rPr>
        <sz val="14"/>
        <color theme="1"/>
        <rFont val="Calibri"/>
        <family val="2"/>
        <scheme val="minor"/>
      </rPr>
      <t xml:space="preserve">, 8 </t>
    </r>
    <r>
      <rPr>
        <sz val="14"/>
        <color theme="1"/>
        <rFont val="Calibri"/>
        <family val="2"/>
      </rPr>
      <t>Ø 1/2" en a. d., h = 0.40 mt</t>
    </r>
  </si>
  <si>
    <r>
      <t xml:space="preserve">18 columnas metálicas </t>
    </r>
    <r>
      <rPr>
        <b/>
        <sz val="14"/>
        <color theme="1"/>
        <rFont val="Calibri"/>
        <family val="2"/>
        <scheme val="minor"/>
      </rPr>
      <t>C1</t>
    </r>
    <r>
      <rPr>
        <sz val="14"/>
        <color theme="1"/>
        <rFont val="Calibri"/>
        <family val="2"/>
        <scheme val="minor"/>
      </rPr>
      <t xml:space="preserve">,  perfil tipo H, </t>
    </r>
    <r>
      <rPr>
        <b/>
        <sz val="14"/>
        <color theme="1"/>
        <rFont val="Calibri"/>
        <family val="2"/>
        <scheme val="minor"/>
      </rPr>
      <t>W21x93,</t>
    </r>
    <r>
      <rPr>
        <sz val="14"/>
        <color theme="1"/>
        <rFont val="Calibri"/>
        <family val="2"/>
        <scheme val="minor"/>
      </rPr>
      <t xml:space="preserve"> h =  6.96 mt, 411.02 PL</t>
    </r>
  </si>
  <si>
    <r>
      <t xml:space="preserve">6 columnas metálicas </t>
    </r>
    <r>
      <rPr>
        <b/>
        <sz val="14"/>
        <color theme="1"/>
        <rFont val="Calibri"/>
        <family val="2"/>
        <scheme val="minor"/>
      </rPr>
      <t>C2</t>
    </r>
    <r>
      <rPr>
        <sz val="14"/>
        <color theme="1"/>
        <rFont val="Calibri"/>
        <family val="2"/>
        <scheme val="minor"/>
      </rPr>
      <t xml:space="preserve">,  perfil  tipo H,  </t>
    </r>
    <r>
      <rPr>
        <b/>
        <sz val="14"/>
        <color theme="1"/>
        <rFont val="Calibri"/>
        <family val="2"/>
        <scheme val="minor"/>
      </rPr>
      <t>W18x73,</t>
    </r>
    <r>
      <rPr>
        <sz val="14"/>
        <color theme="1"/>
        <rFont val="Calibri"/>
        <family val="2"/>
        <scheme val="minor"/>
      </rPr>
      <t xml:space="preserve"> h =  6.96 mt, 137.01 PL</t>
    </r>
  </si>
  <si>
    <r>
      <t xml:space="preserve">Perfil metálico primario </t>
    </r>
    <r>
      <rPr>
        <b/>
        <sz val="14"/>
        <color theme="1"/>
        <rFont val="Calibri"/>
        <family val="2"/>
        <scheme val="minor"/>
      </rPr>
      <t>W21x84,</t>
    </r>
    <r>
      <rPr>
        <sz val="14"/>
        <color theme="1"/>
        <rFont val="Calibri"/>
        <family val="2"/>
        <scheme val="minor"/>
      </rPr>
      <t xml:space="preserve"> 544.05 PL</t>
    </r>
  </si>
  <si>
    <r>
      <t xml:space="preserve">Perfil metálico secundario </t>
    </r>
    <r>
      <rPr>
        <b/>
        <sz val="14"/>
        <color theme="1"/>
        <rFont val="Calibri"/>
        <family val="2"/>
        <scheme val="minor"/>
      </rPr>
      <t xml:space="preserve">W16x57, </t>
    </r>
    <r>
      <rPr>
        <sz val="14"/>
        <color theme="1"/>
        <rFont val="Calibri"/>
        <family val="2"/>
        <scheme val="minor"/>
      </rPr>
      <t>812.00 PL</t>
    </r>
  </si>
  <si>
    <r>
      <t xml:space="preserve">Riostra metálica horizontal entre columnas </t>
    </r>
    <r>
      <rPr>
        <b/>
        <sz val="14"/>
        <color theme="1"/>
        <rFont val="Calibri"/>
        <family val="2"/>
        <scheme val="minor"/>
      </rPr>
      <t>C1</t>
    </r>
    <r>
      <rPr>
        <sz val="14"/>
        <color theme="1"/>
        <rFont val="Calibri"/>
        <family val="2"/>
        <scheme val="minor"/>
      </rPr>
      <t xml:space="preserve">, perfil tipo H, </t>
    </r>
    <r>
      <rPr>
        <b/>
        <sz val="14"/>
        <color theme="1"/>
        <rFont val="Calibri"/>
        <family val="2"/>
        <scheme val="minor"/>
      </rPr>
      <t>W16x57</t>
    </r>
    <r>
      <rPr>
        <sz val="14"/>
        <color theme="1"/>
        <rFont val="Calibri"/>
        <family val="2"/>
        <scheme val="minor"/>
      </rPr>
      <t>, L = 314.88 PL</t>
    </r>
  </si>
  <si>
    <r>
      <t xml:space="preserve">Riostra trapezoidal de pandeo restringido, entre columnas C1, perfil tipo  H, </t>
    </r>
    <r>
      <rPr>
        <b/>
        <sz val="14"/>
        <color theme="1"/>
        <rFont val="Calibri"/>
        <family val="2"/>
        <scheme val="minor"/>
      </rPr>
      <t>W8x35</t>
    </r>
    <r>
      <rPr>
        <sz val="14"/>
        <color theme="1"/>
        <rFont val="Calibri"/>
        <family val="2"/>
        <scheme val="minor"/>
      </rPr>
      <t>, 238.13 PL</t>
    </r>
  </si>
  <si>
    <r>
      <t xml:space="preserve">Pernos, placas, grout y piezas especiales columnas metálicas </t>
    </r>
    <r>
      <rPr>
        <b/>
        <sz val="14"/>
        <color theme="1"/>
        <rFont val="Calibri"/>
        <family val="2"/>
        <scheme val="minor"/>
      </rPr>
      <t>C1</t>
    </r>
  </si>
  <si>
    <r>
      <t xml:space="preserve">Pernos, placas, grout y piezas especiales columnas metálicas </t>
    </r>
    <r>
      <rPr>
        <b/>
        <sz val="14"/>
        <color theme="1"/>
        <rFont val="Calibri"/>
        <family val="2"/>
        <scheme val="minor"/>
      </rPr>
      <t>C2</t>
    </r>
  </si>
  <si>
    <r>
      <t xml:space="preserve">Perfil metálico secundario </t>
    </r>
    <r>
      <rPr>
        <b/>
        <sz val="14"/>
        <color theme="1"/>
        <rFont val="Calibri"/>
        <family val="2"/>
        <scheme val="minor"/>
      </rPr>
      <t xml:space="preserve">W16x57, </t>
    </r>
    <r>
      <rPr>
        <sz val="14"/>
        <color theme="1"/>
        <rFont val="Calibri"/>
        <family val="2"/>
        <scheme val="minor"/>
      </rPr>
      <t>593.16 PL</t>
    </r>
  </si>
  <si>
    <r>
      <t xml:space="preserve">Riostra trapezoidal de pandeo restringido, entre columnas C1, perfil tipo  H, </t>
    </r>
    <r>
      <rPr>
        <b/>
        <sz val="14"/>
        <color theme="1"/>
        <rFont val="Calibri"/>
        <family val="2"/>
        <scheme val="minor"/>
      </rPr>
      <t>W8x35</t>
    </r>
    <r>
      <rPr>
        <sz val="14"/>
        <color theme="1"/>
        <rFont val="Calibri"/>
        <family val="2"/>
        <scheme val="minor"/>
      </rPr>
      <t>, 214.84 PL</t>
    </r>
  </si>
  <si>
    <r>
      <t xml:space="preserve">Pernos, placas y piezas especiales columnas metálicas </t>
    </r>
    <r>
      <rPr>
        <b/>
        <sz val="14"/>
        <color theme="1"/>
        <rFont val="Calibri"/>
        <family val="2"/>
        <scheme val="minor"/>
      </rPr>
      <t>C1</t>
    </r>
  </si>
  <si>
    <r>
      <t xml:space="preserve">Pernos, placas y piezas especiales columnas metálicas </t>
    </r>
    <r>
      <rPr>
        <b/>
        <sz val="14"/>
        <color theme="1"/>
        <rFont val="Calibri"/>
        <family val="2"/>
        <scheme val="minor"/>
      </rPr>
      <t>C2</t>
    </r>
  </si>
  <si>
    <r>
      <t xml:space="preserve">Riostra trapezoidal de pandeo restringido, entre columnas C1, perfil tipo  H, </t>
    </r>
    <r>
      <rPr>
        <b/>
        <sz val="14"/>
        <color theme="1"/>
        <rFont val="Calibri"/>
        <family val="2"/>
        <scheme val="minor"/>
      </rPr>
      <t>W8x35</t>
    </r>
    <r>
      <rPr>
        <sz val="14"/>
        <color theme="1"/>
        <rFont val="Calibri"/>
        <family val="2"/>
        <scheme val="minor"/>
      </rPr>
      <t>, 262.40 PL</t>
    </r>
  </si>
  <si>
    <r>
      <t xml:space="preserve">Pernos,  placas  y piezas especiales columnas metálicas </t>
    </r>
    <r>
      <rPr>
        <b/>
        <sz val="14"/>
        <color theme="1"/>
        <rFont val="Calibri"/>
        <family val="2"/>
        <scheme val="minor"/>
      </rPr>
      <t>C1</t>
    </r>
  </si>
  <si>
    <r>
      <t xml:space="preserve">Perfil metálico secundario </t>
    </r>
    <r>
      <rPr>
        <b/>
        <sz val="14"/>
        <color theme="1"/>
        <rFont val="Calibri"/>
        <family val="2"/>
        <scheme val="minor"/>
      </rPr>
      <t xml:space="preserve">W16x57, </t>
    </r>
    <r>
      <rPr>
        <sz val="14"/>
        <color theme="1"/>
        <rFont val="Calibri"/>
        <family val="2"/>
        <scheme val="minor"/>
      </rPr>
      <t>673.38 PL</t>
    </r>
  </si>
  <si>
    <r>
      <t xml:space="preserve">Perfil metálico (viguetilla) </t>
    </r>
    <r>
      <rPr>
        <b/>
        <sz val="14"/>
        <color theme="1"/>
        <rFont val="Calibri"/>
        <family val="2"/>
        <scheme val="minor"/>
      </rPr>
      <t xml:space="preserve">W12X30, </t>
    </r>
    <r>
      <rPr>
        <sz val="14"/>
        <color theme="1"/>
        <rFont val="Calibri"/>
        <family val="2"/>
        <scheme val="minor"/>
      </rPr>
      <t>3,219.09 PL</t>
    </r>
  </si>
  <si>
    <t>Suministro e instalación inodoros de porcelana blanca con válvulas fluxómetro automáticas marca TOTTO o similar</t>
  </si>
  <si>
    <t>Suministro y colocación de orinales en porcelana blanca con válvulas fluxómetro automáticas marca TOTTO o similar</t>
  </si>
  <si>
    <t>Dispensador de jabón montado en superficie, fabricación en acero inoxidable, con pulsador y mirilla plásticos, a  1.07 mt del nivel de piso</t>
  </si>
  <si>
    <t>Suministro y colocación de fregadero doble en acero inoxidable, incluye piezas y mezcladora TEKA o similar</t>
  </si>
  <si>
    <t>Suministro y colocación lavamanos empotrados en porcelana   blanca con mezcladoras TEKA o similar</t>
  </si>
  <si>
    <t>Suministro y colocación lavamanos colgantes porcelana blanca y mueble tipo madera con mezcladora TEKA o similar</t>
  </si>
  <si>
    <t>Suministro y colocación de fregadero sencillo en acero inoxidable, incluye piezas y mezcladoraTEKA o similar</t>
  </si>
  <si>
    <t>Suministro e instalación inodoros de porcelana blanca con válvulas fluxómetro automáticas TOTTO o similar</t>
  </si>
  <si>
    <t>Suministro y colocación de fregadero sencillo en acero inoxidable, incluye piezas y mezcladora TEKA o similar</t>
  </si>
  <si>
    <t xml:space="preserve">Suministro y colocación de lavamanos empotrados redondos en porcelana blanca y mezcladora TEKA </t>
  </si>
  <si>
    <t>Suministro y colocación de orinales en porcelana blanca con válvulas fluxómetro automáticas TOTTO o similar</t>
  </si>
  <si>
    <t xml:space="preserve">Suministro y colocación lavamanos empotrados en porcelana  blanca con mezcladoraS automáticas TEKA o similar </t>
  </si>
  <si>
    <t>Suministro y colocación lavamanos empotrados con porcelana sanitaria blanca y mezcladoras TEKA</t>
  </si>
  <si>
    <t>Suministro y colocación de orinales en porcelana  blanca con válvula fluxómetro automática TOTTO o similar</t>
  </si>
  <si>
    <t>Suministro y colocación lavamanos colgantes de porcelana blanca y mueble tipo madera con mezcladora TEKA</t>
  </si>
  <si>
    <t>Preinstalación grupo electrógeno</t>
  </si>
  <si>
    <t>Instalación de luminaria tipo downlights LED redondo de 12-18 W x 6 plgs., 4500 K, 120 Vac, difusor blanco opaco, aro blanco, en techo de yeso, conductor eléctrico con forro de goma AWG #12/3, incluye apertura de hueco y conexión a registro.  Certificación UL</t>
  </si>
  <si>
    <t>Suministro e instalación de salida luz cenital, 12W, 120vac., 60Hz</t>
  </si>
  <si>
    <t xml:space="preserve">Suministro e instalación de lámpara de emergencia con Baterry Pack Led 13W, 100-277Vac., 60Hz, 5000K.  </t>
  </si>
  <si>
    <t>Registros Eléctricos Plásticos reforzados 10" x 10"</t>
  </si>
  <si>
    <t>Remoción  de poste HAV -40'  existente</t>
  </si>
  <si>
    <t>Izaje de poste HAV -40'  existente</t>
  </si>
  <si>
    <t>Materiales y accesorios para media tensión</t>
  </si>
  <si>
    <t>Mano de obra</t>
  </si>
  <si>
    <t>Registros Eléctricos Plásticos reforzados 8" x 8" x 4"</t>
  </si>
  <si>
    <t xml:space="preserve">Suministro e instalación de Panel Eléctrico (PH1, PH2), 125 A, 208/120 Vac, Trifásico, 24 espacios, superficial, NEMA 1, 22 KIC, certificación UL/ETL. Incluye: barra de neutro, barra de tierra, 15 breakers 20/1, 9 breakers 20/1 (disponibles) </t>
  </si>
  <si>
    <t>Suministro e instalación de Panel UPS (PUSP), 125 A, 208/120 Vac, monofásico, 12 espacios, superficial, NEMA 1, 22 KIC, certificación UL. Incluye: barra de neutro, barra de tierra, 5 breaker 20/1 A y 7 breakers 20/1 (disponibles)</t>
  </si>
  <si>
    <t>Registros Eléctricos Plásticos reforzados 6" x 6" x 4"</t>
  </si>
  <si>
    <t xml:space="preserve">Dos manos de pintura acrílica exterior superior con los colores del INDRHI </t>
  </si>
  <si>
    <t>Sistema para extracción de gases y polvo del pasillo del CEHICA mientras se trabaja en el mismo (Mangas extractoras)</t>
  </si>
  <si>
    <t>Elemento metálico en fachada frontal (ver fachada)</t>
  </si>
  <si>
    <t xml:space="preserve">Suministro e instalación de Panel Eléctrico (PB ), 125 A, 208/120 Vac, Trifásico, 30 espacios, superficial, NEMA 1, 22 KIC, certificación UL/ETL. Incluye: barra de neutro, barra de tierra, 22 breakers 20/1, y 2 Breaker 20/2 (disponibles) </t>
  </si>
  <si>
    <t>Suministro e instalación de Panel UPS (PU3), 125 A, 208/120 Vac, monofásico, 12/24 espacios, superficial, NEMA 1, 22 KIC, certificación UL. Incluye: barra de neutro, barra de tierra, 8 breaker 20/1 A (disponibles)</t>
  </si>
  <si>
    <t xml:space="preserve">Dos manos de pintura acrílica exterior superior al edificio del INDRHI con los colores institucionales </t>
  </si>
  <si>
    <t>Suministro e instalación inodoro de porcelana blanca con válvula fluxómetro automática marca TOTTO o similar</t>
  </si>
  <si>
    <t>17.1.13</t>
  </si>
  <si>
    <t>Sum. y coloc. tubería soterrada de 3" HG para red contra incendio, incluye piezas, materiales menores y mano de obra</t>
  </si>
  <si>
    <r>
      <t xml:space="preserve">Letrero identificativo de ambiente técnico,  CUARTO ELÉCTRICO, DEPÓSITO Y SERVICIOS TECNOLÓGICOS (40 X 20) cm, en plancha acrílica de 3 mm, con rotulado en vinyl autoadhesivo y sujetado con tornillos separadores de acero inoxidable de </t>
    </r>
    <r>
      <rPr>
        <sz val="13"/>
        <rFont val="Calibri"/>
        <family val="2"/>
      </rPr>
      <t>Ø 1/2"</t>
    </r>
    <r>
      <rPr>
        <sz val="13"/>
        <rFont val="Calibri"/>
        <family val="2"/>
        <scheme val="minor"/>
      </rPr>
      <t xml:space="preserve"> </t>
    </r>
  </si>
  <si>
    <t xml:space="preserve">Suministro e instalación de Panel Eléctrico (PC, ), 125 A, 208/120 Vac, Trifásico, 30 espacios, superficial, NEMA 1, 22 KIC, certificación UL/ETL. Incluye: barra de neutro, barra de tierra, 21 breakers 20/1, (disponibles) </t>
  </si>
  <si>
    <t xml:space="preserve">Suministro e instalación de Panel Eléctrico (PD ), 200 A, 208/120 Vac, Trifásico, 42 espacios, superficial, NEMA 1, 22 KIC, certificación UL/ETL. Incluye: barra de neutro, barra de tierra, 34 breakers 20/1,  (disponibles) </t>
  </si>
  <si>
    <t>Suministro e instalación de Panel UPS (PU4), 200 A, 208/120 Vac, monofásico, 24/48 espacios, superficial, NEMA 1, 22 KIC, certificación UL. Incluye: barra de neutro, barra de tierra, 21 breaker 20/1 A (disponibles)</t>
  </si>
  <si>
    <t>Lámpara Led para Exterior de 100w/ 120v, 6,500k, IP 65, Certificación UL</t>
  </si>
  <si>
    <t>Suministro e instalación de Panel UPS (PU5), 200 A, 208/120 Vac, monofásico, 24/48 espacios, superficial, NEMA 1, 22 KIC, certificación UL. Incluye: barra de neutro, barra de tierra, 15 breaker 20/1 A (disponibles)</t>
  </si>
  <si>
    <t>Suministro e instalación de Panel UPS General , 200 A, 208/120 Vac, Trifásico, 12/24 espacios, superficial, NEMA 1, 22 KIC, certificación UL. Incluye: barra de neutro, barra de tierra, 1 breaker 30/2 A, 1 breaker 90/2A, y 1 breaker 100/2A (disponibles)</t>
  </si>
  <si>
    <t>Panel Board Principal (PBI), barras de cobre 400 A., 3 fases, 120/208 volts., superficial, Nema 1, , con los sigtes. Breakers:  1 Breaker Principal de 300/3A, 2 Breaker de 40/3A, 1 Breaker de 250/3A y 2 Reservas</t>
  </si>
  <si>
    <t>Estudio de suelos, según términos de referencia</t>
  </si>
  <si>
    <t>Topografía general</t>
  </si>
  <si>
    <t xml:space="preserve">Bote escombros derivados de las demoliciones en el CEHICA, 40% de esponjamiento </t>
  </si>
  <si>
    <t>Corte y demolición  piso pasillo del CEHICA para zapatas de columnas C1  (h = 0.10 mt)</t>
  </si>
  <si>
    <t>Remoción y bote plafón en área de pasillo del CEHICA</t>
  </si>
  <si>
    <t>Alquiler de baños móviles</t>
  </si>
  <si>
    <t>Bote de material excavado no aprovechable, 40% de esponjamiento</t>
  </si>
  <si>
    <t xml:space="preserve">Viga riostra  para amarrar pedestales, 0.50 mt x 0.70 mt BNP, f'c = 350  kg/cm2, asumir cuantía máxima para flexión y Ø 3/8" a 0.15 mt para cortante </t>
  </si>
  <si>
    <t xml:space="preserve">Ventanas corredizas en cristal natural, laminado  y templado de 3/8" y aluminio anodizado gris P95 </t>
  </si>
  <si>
    <t>Suministro y colocación lavamanos mediano colgante de porcelana sanitaria  blanca, montado en mueble de madera, con mezcladora TEKA o similar</t>
  </si>
  <si>
    <t>Suministro y colocación de orinal mediano  empotrado de porcelana blanca con válvula fluxómetro automática marca TOTTO o similar</t>
  </si>
  <si>
    <r>
      <t xml:space="preserve">Salida drenaje  de piso </t>
    </r>
    <r>
      <rPr>
        <sz val="14"/>
        <rFont val="Calibri"/>
        <family val="2"/>
      </rPr>
      <t>Ø 2" PVC-SDR-41, incluye rejilla cuadrada en acero inoxidable de alta resistencia a la humedad, y sifón PVC</t>
    </r>
  </si>
  <si>
    <t>Voladizos en alfeizar de ventanas frente y lateral de lobby principal, de 0.80 mt x 0.10 mt en toda la longitud, f'c = 180 kg/cm2, armados con cuantía mínima</t>
  </si>
  <si>
    <t>Tope de cabina de sonido en granito natural pulido negro</t>
  </si>
  <si>
    <t>Espejo decorativo de 20" x 30" empotrado en pared sobre mueble de lavamanos</t>
  </si>
  <si>
    <t xml:space="preserve">Suministro e instalación de Panel Eléctrico (PAA4), 125 A, 208/120 Vac, Trifásico, 42 espacios, superficial, NEMA 1, 22 KIC, certificación UL/ETL. Incluye: barra de neutro, barra de tierra,  8 breakers 15/2,  8 Breaker de 20/2,  (disponibles) </t>
  </si>
  <si>
    <t>Señalización e iluminación exterior, según diseño</t>
  </si>
  <si>
    <t>REPLANTEO (I)</t>
  </si>
  <si>
    <t>MOVIMIENTO DE TIERRA (I)</t>
  </si>
  <si>
    <t>HORMIGÓN ARMADO EN (I)</t>
  </si>
  <si>
    <t>MUROS DE BLOQUES (I)</t>
  </si>
  <si>
    <t>ESTRUCTURA METÁLICA (I)</t>
  </si>
  <si>
    <t>TERMINACIÓN DE SUPERFICIES (I)</t>
  </si>
  <si>
    <t>TERMINACIÓN DE ESCALERA (I)</t>
  </si>
  <si>
    <t>BARANDA DE MEZANINE (I)</t>
  </si>
  <si>
    <t>TERMINACIÓN DE TECHO (I)</t>
  </si>
  <si>
    <t>INSTALACIONES SANITARIAS (I)</t>
  </si>
  <si>
    <t>Aparatos Sanitarios, accesorios y otros (I)</t>
  </si>
  <si>
    <t>Sistema de arrastre de aguas residuales (I)</t>
  </si>
  <si>
    <t>Sistema de arrastre de agua potable fría (I)</t>
  </si>
  <si>
    <t>Sistema red contra incendios (I)</t>
  </si>
  <si>
    <t>Cisterna de 17,260.00 galones (I)</t>
  </si>
  <si>
    <t>Desagüe pluvial (I)</t>
  </si>
  <si>
    <t>INSTALACIONES ELÉCTRICAS (I)</t>
  </si>
  <si>
    <t>Equipos de potencia eléctrica media tensión (I)</t>
  </si>
  <si>
    <t>Equipos eléctricos de potencia (I)</t>
  </si>
  <si>
    <t>Alimentadores (I)</t>
  </si>
  <si>
    <t xml:space="preserve">SEÑALÉTICA (I) </t>
  </si>
  <si>
    <t>MISCELÁNEOS PRIMER NIVEL (I)</t>
  </si>
  <si>
    <r>
      <t xml:space="preserve">SEGUNDO NIVEL (INDRHI) (II)
</t>
    </r>
    <r>
      <rPr>
        <b/>
        <sz val="13"/>
        <color theme="1"/>
        <rFont val="Calibri"/>
        <family val="2"/>
        <scheme val="minor"/>
      </rPr>
      <t>INSTITUTO NACIONAL DE RECURSOS HIDRÁULICOS</t>
    </r>
  </si>
  <si>
    <t>HORMIGÓN ARMADO EN (II)</t>
  </si>
  <si>
    <t>MUROS DE BLOQUES (II)</t>
  </si>
  <si>
    <t>TERMINACIÓN DE SUPERFICIES (II)</t>
  </si>
  <si>
    <t>TERMINACIÓN DE ESCALERA (II)</t>
  </si>
  <si>
    <t>INSTALACIONES SANITARIAS (II)</t>
  </si>
  <si>
    <t>Aparatos sanitarios, accesorios  y otros (II)</t>
  </si>
  <si>
    <t>Sistema de arrastre de aguas residuales (II)</t>
  </si>
  <si>
    <t>Sistema de arrastre de agua potable fría (II)</t>
  </si>
  <si>
    <t>Sistema de red contra incendio (II)</t>
  </si>
  <si>
    <t>Desagüe pluvial (II)</t>
  </si>
  <si>
    <t>INSTALACIONES ELÉCTRICAS (II)</t>
  </si>
  <si>
    <t>Paneles y alimentadores (II)</t>
  </si>
  <si>
    <t>ESTRUCTURA METÁLICA (III)</t>
  </si>
  <si>
    <t>HORMIGÓN ARMADO EN (III)</t>
  </si>
  <si>
    <t>MUROS DE BLOQUES (III)</t>
  </si>
  <si>
    <t>TERMINACIÓN DE SUPERFICIES (III)</t>
  </si>
  <si>
    <t>TERMINACIÓN DE ESCALERA (III)</t>
  </si>
  <si>
    <t>INSTALACIONES SANITARIAS (III)</t>
  </si>
  <si>
    <t>Aparatos sanitarios, accesorios y otros (III)</t>
  </si>
  <si>
    <t>Tubería de arrastre aguas residuales (III)</t>
  </si>
  <si>
    <t>Sistema de arrastre de agua potable fría (III)</t>
  </si>
  <si>
    <t>Sistema red contra incendio (III)</t>
  </si>
  <si>
    <t>Desagüe pluvial (III)</t>
  </si>
  <si>
    <t>INSTALACIONES ELÉCTRICAS (III)</t>
  </si>
  <si>
    <t>Paneles y alimentadores (III)</t>
  </si>
  <si>
    <t>SEÑALÉTICA GENERAL (III)
(Incluye Ruta de Evacuación)</t>
  </si>
  <si>
    <t xml:space="preserve">SISTEMA DE DETECCIÓN Y SUPRESIÓN DE INCENDIO (III), Incluye lobby del 1er. nivel </t>
  </si>
  <si>
    <t>ESTRUCTURAS METÁLICAS (IV)</t>
  </si>
  <si>
    <t>HORMIGÓN ARMADO (IV)</t>
  </si>
  <si>
    <t>MUROS DE BLOQUES (IV)</t>
  </si>
  <si>
    <t>TERMINACIÓN DE SUPERFICIES (IV)</t>
  </si>
  <si>
    <t>TERMINACIÓN DE ESCALERA (IV)</t>
  </si>
  <si>
    <t>INSTALACIONES SANITARIAS (IV)</t>
  </si>
  <si>
    <t>Aparatos sanitarios, accesorios y otros (IV)</t>
  </si>
  <si>
    <t>Tubería de arrastre aguas residuales (IV)</t>
  </si>
  <si>
    <t>Sistema de arrastre de agua potable fría (IV)</t>
  </si>
  <si>
    <t>Sistema red contra incendios (IV)</t>
  </si>
  <si>
    <t>Desagüe pluvial (IV)</t>
  </si>
  <si>
    <t>INSTALACIONES ELÉCTRICAS (IV)</t>
  </si>
  <si>
    <t>Paneles y alimentadores (IV)</t>
  </si>
  <si>
    <t xml:space="preserve">SISTEMA DE DETECCIÓN Y SUPRESIÓN DE INCENDIO (IV) </t>
  </si>
  <si>
    <t>SEÑALÉTICA GENERAL (IV)
(Incluye Ruta de Evacuación)</t>
  </si>
  <si>
    <t>ESTRUCTURAS METÁLICAS (V)</t>
  </si>
  <si>
    <t>HORMIGÓN ARMADO (V)</t>
  </si>
  <si>
    <t xml:space="preserve">MUROS DE BLOQUES (V) </t>
  </si>
  <si>
    <t>TERMINACIÓN DE SUPERFICIES (V)</t>
  </si>
  <si>
    <t>TERMINACIÓN DE ESCALERA (V)</t>
  </si>
  <si>
    <t>TERMINACIÓN DE TECHO (V)</t>
  </si>
  <si>
    <t>INSTALACIONES SANITARIAS (V)</t>
  </si>
  <si>
    <t>Aparatos sanitarios, accesorios y otros (V)</t>
  </si>
  <si>
    <t>Sistema de arrastre de aguas residuales (V)</t>
  </si>
  <si>
    <t>Sistema de arrastre de agua potable fría (V)</t>
  </si>
  <si>
    <t>Sistema red contra incendios (V)</t>
  </si>
  <si>
    <t>Desagüe pluvial (V)</t>
  </si>
  <si>
    <t>INSTALACIONES ELÉCTRICAS (V)</t>
  </si>
  <si>
    <t>Paneles y alimentadores (V)</t>
  </si>
  <si>
    <t>SISTEMA DE DETECCIÓN Y SUPRESIÓN DE INCENDIO (V)</t>
  </si>
  <si>
    <t>SEÑALÉTICA GENERAL (V)
(Incluye Ruta de Evacuación)</t>
  </si>
  <si>
    <t>MISCELÁNEOS  QUINTO NIVEL (V)</t>
  </si>
  <si>
    <t>ASCENSORES (VI)
 (Ver Especificaciones Técnicas)</t>
  </si>
  <si>
    <t>CLIMATIZACION (VI)</t>
  </si>
  <si>
    <t>VARIOS (VI)</t>
  </si>
  <si>
    <r>
      <t xml:space="preserve">Zapata continua de columnas </t>
    </r>
    <r>
      <rPr>
        <b/>
        <sz val="14"/>
        <color theme="1"/>
        <rFont val="Calibri"/>
        <family val="2"/>
        <scheme val="minor"/>
      </rPr>
      <t>ZC1</t>
    </r>
    <r>
      <rPr>
        <sz val="14"/>
        <color theme="1"/>
        <rFont val="Calibri"/>
        <family val="2"/>
        <scheme val="minor"/>
      </rPr>
      <t>, f'c = 280 kg/cm</t>
    </r>
    <r>
      <rPr>
        <vertAlign val="superscript"/>
        <sz val="14"/>
        <color theme="1"/>
        <rFont val="Calibri"/>
        <family val="2"/>
        <scheme val="minor"/>
      </rPr>
      <t>2</t>
    </r>
    <r>
      <rPr>
        <sz val="14"/>
        <color theme="1"/>
        <rFont val="Calibri"/>
        <family val="2"/>
        <scheme val="minor"/>
      </rPr>
      <t xml:space="preserve">, 3.00 mt x 50.88 mt, 13 </t>
    </r>
    <r>
      <rPr>
        <sz val="14"/>
        <color theme="1"/>
        <rFont val="Calibri"/>
        <family val="2"/>
      </rPr>
      <t>Ø 3/4" en ladirección larga y 117 Ø 3/4" en la dirección corta , h = 0.60 mt</t>
    </r>
  </si>
  <si>
    <t>Sistema General de seguridad, incluye circuito cerrado de televisión</t>
  </si>
  <si>
    <t>Limpieza continua</t>
  </si>
  <si>
    <t>Mes</t>
  </si>
  <si>
    <t>Sistema general de control de acceso profesional, comercial, americano, con apertura por lectoras de carnets de proximidad y/o teclado</t>
  </si>
  <si>
    <t>17.2.09</t>
  </si>
  <si>
    <t>Vertedero en bloques 6",  de 1.00 mt x 0.60 mt, h = 0.40 mt</t>
  </si>
  <si>
    <t>Vertedero en bloques de 6", 1.0 mt x 0.60 mt, h = 0.40 mt</t>
  </si>
  <si>
    <t>Vertedero en bloques 6", de 1.0 mt x 0.60 mt, h = 0.40 mt</t>
  </si>
  <si>
    <t xml:space="preserve">Traslado al techo del edificio del INDRHI, reconexión y puesta en funcionamiento equipos de climatización existentes sobre el techo del CEHICA, incluye materiales, grúa y mano de obra. </t>
  </si>
  <si>
    <t xml:space="preserve">Suministro e instalación de Panel Eléctrico (PAA5), 125 A, 208/120 Vac, Trifásico, 36 espacios, superficial, NEMA 1, 22 KIC, certificación UL/ETL. Incluye: barra de neutro, barra de tierra, 1 breakers 15/1, 4 Breaker de 15/2,  7 Breakers 20/2 (disponibles) </t>
  </si>
  <si>
    <t xml:space="preserve">Suministro e instalación de Panel Eléctrico (PF), 200 A, 208/120 Vac, Trifásico, 42 espacios, superficial, NEMA 1, 22 KIC, certificación UL/ETL. Incluye: barra de neutro, barra de tierra, 30 breakers 20/1,  (disponibles) </t>
  </si>
  <si>
    <t>Plafón acústico liso en áreas generales y baños de uso exclusivo, en planchas 2' x 2' de fibra mineral con sistema de suspensión comercial de aluminio pintado de blanco, de máxima resistencia a la corrosión</t>
  </si>
  <si>
    <t>Plafón acústico liso en áreas generales, en planchas 2' x 2' de fibra mineral con sistema de suspensión comercial de aluminio pintado de blanco, de máxima resistencia a la corrosión</t>
  </si>
  <si>
    <t>Plafón acústico liso en áreas generales y baño de uso exclusivo, en planchas 2' x 2' de fibra mineral con sistema de suspensión comercial de aluminio pintado de blanco, de máxima resistencia a la corrosión</t>
  </si>
  <si>
    <r>
      <t xml:space="preserve">Pasamanos en tubo de acero inoxidable </t>
    </r>
    <r>
      <rPr>
        <sz val="14"/>
        <color theme="1"/>
        <rFont val="Calibri"/>
        <family val="2"/>
      </rPr>
      <t>Ø 2", de  2 mm de espesor, fijado en la pared cada 1.20 mt</t>
    </r>
  </si>
  <si>
    <t>Puerta principal en cristal natural templado de 3/8", con dos cuerpos flotantes de 1.00 mt c/u y dos paneles fijos de 0.50 mt c/u y marco de aluminio anodizado P95 (Hueco de 3.00 mt x 2.10 mt)</t>
  </si>
  <si>
    <t>Zabaleta en techo plano marquesina de llegada</t>
  </si>
  <si>
    <t>Impermeabilización en lona asfáltica de 3.5 mm en techo plano marquesina de llegada</t>
  </si>
  <si>
    <t>Suministro e instalación de lámpara tipo ojo de buey, empotrable: 8W, 120 vac., 60Hz</t>
  </si>
  <si>
    <t>Suministro e instalación de salida luz cenital, 12W, 120 vac., 60Hz</t>
  </si>
  <si>
    <t>Suministro de manguera LED SMD 5630/5730, 50  W, 6500K (Blanco) en techo de fascia.  Debe incluir: conductor eléctrico con forro de goma AWG #12/3, conexión a registro o salida de luminaria. Incluye: fuente de alimentación y certificación UL o similar e IP20 o superior. Nota: La manguera debe de contemplarse para cubrir toda el área de la fascia. Un año de garantía</t>
  </si>
  <si>
    <t>Preparación base para transformadores 2.26 mt x 2.20 mt, H = 0.30 mt en hormigón armado</t>
  </si>
  <si>
    <t>Miceláneos</t>
  </si>
  <si>
    <t>Cortes con equipo en losa de techo del pasillo del CEHICA para abrir paso a las columnas metálicas  C1 que serán levantadas en esa área</t>
  </si>
  <si>
    <t>Solución para impedir el paso del agua lluvia a través de los huecos realizados a la losa del techo en el pasillo del CEHICA</t>
  </si>
  <si>
    <t>Traslado temporal o aislamiento efectivo de las instalaciones del CEHICA para garantizar su operación mientras se construye la obra</t>
  </si>
  <si>
    <t>Plafón acústico liso en áreas generales, en planchas 2' x 2' de fibra mineral con sistema de suspensión comercial de aluminio pintado de blanco,  de máxima resistencia a la corrosión</t>
  </si>
  <si>
    <t xml:space="preserve">Ventanas corredizas en cristal natural, laminado y templado, y  aluminio anodizado gris P95 </t>
  </si>
  <si>
    <t xml:space="preserve">Suministro e instalación de lámpara de emergencia con Baterry Pack Led 13W, 100-277Vac., 60Hz, 5000K  </t>
  </si>
  <si>
    <t>Voladizos en alfeizar de ventanas, de 0.80 mt x 0.10 mt en toda la longitud, f'c = 180 kg/cm2, armados con cuantía mínima</t>
  </si>
  <si>
    <t>TRIBUNAL SUPERIOR ELECTORAL (TSE)</t>
  </si>
  <si>
    <t>PISOS (I)
(Ver Especificaciones Técnicas de Acabados)</t>
  </si>
  <si>
    <t>REVESTIMIENTO DE PAREDES (I)
(Ver Especificaciones Técnicas de Acabados)</t>
  </si>
  <si>
    <t>PLAFONES (I)
(Ver Especificaciones Técnicas de Acabados)</t>
  </si>
  <si>
    <t>Suministro y colocación de plafón desmantelado en pasillo del CEHICA, planchas 2" x 4" de fibra mineral, con suspensión metálica en aluminio pintado de blanco, de máxima resistencia a la corrosión</t>
  </si>
  <si>
    <t>PISOS (II)
(Ver Especificaciones Técnicas de Acabados)</t>
  </si>
  <si>
    <t>REVESTIMIENTO DE PAREDES (II)
(Ver Especificaciones Técnicas de Acabados)</t>
  </si>
  <si>
    <t>PORTAJE (I)
(Ver Especificaciones Técnicas de Acabados)</t>
  </si>
  <si>
    <t>VENTANAS (I)
(Ver Especificaciones Técnicas de Acabados)</t>
  </si>
  <si>
    <t>PINTURA (I)
(Ver Especificaciones Técnicas de Acabados)</t>
  </si>
  <si>
    <t>PLAFONES (II)
(Ver Especificaciones Técnicas de Acabados)</t>
  </si>
  <si>
    <t>PORTAJE (II)
(Ver Especificaciones Técnicas de Acabados)</t>
  </si>
  <si>
    <t>VENTANAS (II)
(Ver Especificaciones Técnicas de Acabados)</t>
  </si>
  <si>
    <t>PINTURA (II)
(Ver Especificaciones Técnicas de Acabados)</t>
  </si>
  <si>
    <t>PISOS (III)
(Ver Especificaciones Técnicas de Acabados)</t>
  </si>
  <si>
    <t>REVESTIMIENTOS DE PAREDES (III)
(Ver Especificaciones Técnicas de Acabados)</t>
  </si>
  <si>
    <t>PLAFONES (III)
(Ver Especificaciones Técnicas de Acabados)</t>
  </si>
  <si>
    <t>PORTAJE (III)
(Ver Especificaciones Técnicas de Acabados)</t>
  </si>
  <si>
    <t>VENTANAS (III)
(Ver Especificaciones Técnicas de Acabados)</t>
  </si>
  <si>
    <t>TERMINACIÓN DE COCINA (II)
(Ver Especificaciones Técnicas de Acabados)</t>
  </si>
  <si>
    <t>TERMINACIÓN DE COCINA (III)
(Ver Especificaciones Técnicas de Acabados)</t>
  </si>
  <si>
    <t>CIERRES Y RECUBRIMIENTOS (III)
(Ver Especificaciones Técnicas de Acabados)</t>
  </si>
  <si>
    <t>RECUBRIMIENTO DE COLUMNAS Y VIGAS (I)
(Ver Especificaciones Técnicas de Acabados)</t>
  </si>
  <si>
    <t>CIERRES Y RECUBRIMIENTOS (II)
(Ver Especificciones Técnicas de Acabados)</t>
  </si>
  <si>
    <t>Paneles interiores en sheetrock, 1 cara</t>
  </si>
  <si>
    <t>Paneles exteriores en densglass fireguard de 5/8",  una cara</t>
  </si>
  <si>
    <t>Paneles exteriores con una cara de densglass fireguard de 5/8", en columnas</t>
  </si>
  <si>
    <t>Cierre exterior en densglass fireguard doble cara de 5/8"</t>
  </si>
  <si>
    <t>Recubrimiento exterior de columnas y vigas metálicas en densglass fireguard  de una cara y 5/8"</t>
  </si>
  <si>
    <t>Recubrimiento interior de columnas y vigas metálicas en sheetrock (una cara)</t>
  </si>
  <si>
    <t>Cierre exterior en densglass fireguard de 5/8" (doble cara)</t>
  </si>
  <si>
    <t>Recubrimiento exterior de columnas y vigas metálicas en densglass fireguard de 5/8" y de una cara</t>
  </si>
  <si>
    <t>PINTURA (III)
(Ver Especificaciones Técnicas de Acabados)</t>
  </si>
  <si>
    <t>SALA DE AUDIENCIAS (III)
(Ver Especificaciones Técnicas de Acabados)</t>
  </si>
  <si>
    <t>Recubrimiento exterior de columnas y vigas metálicas en densglass fireguard de 5/8" (1 cara)</t>
  </si>
  <si>
    <t>CIERRES Y RECUBRIMIENTOS (IV)
(Ver Especificaciones Técnicas de Acabados)</t>
  </si>
  <si>
    <t>PLAFONES (IV)
(Ver Especificaciones Técnicas de Acabados)</t>
  </si>
  <si>
    <t>PISOS (IV)
(Ver Especificaciones Técnicas de Acabados)</t>
  </si>
  <si>
    <t>REVESTIMIENTO DE PAREDES (IV)
(Ver Especificaciones Técnicas de Acabados)</t>
  </si>
  <si>
    <t>PORTAJE (IV)
(Ver Especificaciones Técnicas de Acabados)</t>
  </si>
  <si>
    <t>VENTANAS (IV)
(Ver Especificaciones Técnicas de Acabados)</t>
  </si>
  <si>
    <t>TERMINACIÓN DE COCINA (IV)
(Ver Especificaciones Técnicas de Acabados)</t>
  </si>
  <si>
    <t>PINTURA (IV)
(Ver Especificaciones Técnicas de Acabados)</t>
  </si>
  <si>
    <t>Suministro e instalación de Panel LED 2' x 2', plafón, 40 W, 120 V, 60 Hz, 4500 K, borde blanco, slim, power pack 120 Vac- 12 Vdc, Certificación UL. salida eléctrica para luminaria, tubería IMC ½ plg., 3 conductores eléctrico AWG #12 (rojo, blanco y verde), conductor eléctrico con forro de goma AWG #12/3, caja metálica octagonal con nock-out ½ plg., conector UF ½ plg</t>
  </si>
  <si>
    <t>Suministro e instalación de Panel LED 2' x 4', plafón, 40 W, 120 V, 60 Hz, 4500 K, borde blanco, slim, power pack 120 Vac- 12 Vdc, Certificación UL. salida eléctrica para luminaria, tubería IMC ½ plg., 3 conductores eléctrico AWG #12 (rojo, blanco y verde), conductor eléctrico con forro de goma AWG #12/3, caja metálica octagonal con nock-out ½ plg., conector UF ½ plg</t>
  </si>
  <si>
    <t>Salida de interruptor sencillo: 125V, 15 Amp., tubería IMC ½ plg., tubería metálica flexible (BX) (donde se requiera) ½ plg., 2 conductores eléctricos AWG #12. Certificación UL</t>
  </si>
  <si>
    <t>Salida de interruptor doble: 125V, 15 Amp., tubería IMC ½ plg., tubería metálica flexible (BX) (donde se requiera) ½ plg., 3 conductores eléctricos AWG #12. Certificación UL</t>
  </si>
  <si>
    <t>Salida de interruptor 3W: 125V, 15 Amp., tubería IMC ½ plg., tubería metálica flexible (BX) (donde se requiera) ½ plg., 4 conductores eléctricos AWG #12. Certificación UL</t>
  </si>
  <si>
    <t xml:space="preserve">Suministro e instalación de salida eléctrica de tomacorriente de uso general a 120 Vac, en tubería IMC 3/4" (uso de tubería PVC en paredes de concreto), registro galvanizado 2''x4'', 1 alambre AWG#12 negro (potencial), 1 alambre AWG#12 blanco (neutro) y alambre AWG#12 verde (tierra), conectores para tuberías, misceláneos y certificación UL </t>
  </si>
  <si>
    <t xml:space="preserve">Suministro e instalación de salida eléctrica de tomacorriente de UPS a 120 Vac, en tubería IMC 3/4" (uso de tubería PVC en paredes de concreto), registro galvanizado 2''x4'', 1 alambre AWG#12 marrón (potencial), 1 alambre AWG#12 blanco (neutro) y alambre AWG#12 verde (tierra), Misceláneos y certificación UL </t>
  </si>
  <si>
    <t>Suministro e instalación de salida para Data/Teléfono, tubería IMC 3/4" (uso de tubería PVC en paredes de concreto)., tubería plástica flexible 3/4 plg., caja metálica reforzada con nock-out 3/4 plg., conectores para tuberías y Certificación UL</t>
  </si>
  <si>
    <t xml:space="preserve">Suministro e instalación de salida eléctrica de tomacorriente doble GFCI de Nevera con protección a tierra,  120V, 15 amp. Vac, en tubería IMC 3/4" (uso de tubería PVC en paredes de concreto), registro galvanizado 2''x4'', 1 alambre AWG#12 marrón (potencial), 1 alambre AWG#12 blanco (neutro) y alambre AWG#12 verde (tierra), Misceláneos y certificación UL </t>
  </si>
  <si>
    <t xml:space="preserve">Suministro e instalación de salida eléctrica de tomacorriente doble GFCI S/M con protección a tierra,  120V, 15 amp. Vac, en tubería IMC 3/4" (uso de tubería PVC en paredes de concreto), registro galvanizado 2''x4'', 1 alambre AWG#12 marrón (potencial), 1 alambre AWG#12 blanco (neutro) y alambre AWG#12 verde (tierra), Misceláneos y certificación UL </t>
  </si>
  <si>
    <t xml:space="preserve">Suministro e instalación de salida eléctrica de tomacorriente de Microondas a 120 Vac, en tubería IMC 3/4" (uso de tubería PVC en paredes de concreto), registro galvanizado 2''x4'', 1 alambre AWG#12 marrón (potencial), 1 alambre AWG#12 blanco (neutro) y alambre AWG#12 verde (tierra), Misceláneos y certificación UL </t>
  </si>
  <si>
    <t xml:space="preserve">Suministro e instalación de alimentador trifásico (C-00) desde Transformador seco en CEHICA hasta Panel Board Principal (PBI) , compuesto por: 2 THHN #2/0 por fase, 2 THHN #1/0 Neutro y 1 THHN #6 Tierra (color verde). Tubería IMC Ø2" </t>
  </si>
  <si>
    <t xml:space="preserve">Suministro e instalación de alimentador trifásico (C-01) desde Panel Board Principal (PBI) hasta Panel de Uso General (PH1), compuesto por: 1 THHN #8 por fase, 1 THHN #10 Neutro y 1 THHN #10 Tierra (color verde). Tubería IMC Ø1" </t>
  </si>
  <si>
    <t xml:space="preserve">Suministro e instalación de alimentador trifásico (C-02) desde Panel Board Principal (PBI) hasta Panel de Uso General (PH2), compuesto por: 1 THHN #8 por fase, 1 THHN #10 Neutro y 1 THHN #10 Tierra (color verde). Tubería IMC Ø1" </t>
  </si>
  <si>
    <t>Salida de interruptor Triple: 125V, 15 Amp., tubería IMC ½ plg., tubería metálica flexible (BX) (donde se requiera) ½ plg., 3 conductores eléctricos AWG #12. Certificación UL</t>
  </si>
  <si>
    <t>Salida de interruptor 4W: 125V, 15 Amp., tubería IMC ½ plg., tubería metálica flexible (BX) (donde se requiera) ½ plg., 4 conductores eléctricos AWG #12. Certificación UL</t>
  </si>
  <si>
    <t>Suministro e instalación de salida eléctrica de tomacorriente doble GFCI de Nevera con protección a tierra,  120V, 15 amp. Vac, en tubería IMC 3/4" (uso de tubería PVC en paredes de concreto), registro galvanizado 2''x4'', 1 alambre AWG#12 marrón (potencial), 1 alambre AWG#12 blanco (neutro) y alambre AWG#12 verde (tierra), Misceláneos y certificación UL</t>
  </si>
  <si>
    <t>Suministro e instalación de salida eléctrica de tomacorriente de uso general a 120 Vac, en tubería IMC 3/4" (uso de tubería PVC en paredes de concreto), registro galvanizado 2''x4'', 1 alambre AWG#12 negro (potencial), 1 alambre AWG#12 blanco (neutro) y alambre AWG#12 verde (tierra), conectores para tuberías, misceláneos y certificación UL</t>
  </si>
  <si>
    <t xml:space="preserve">Suministro e instalación de alimentador trifásico (A-06) desde Panel Board Principal Aire Acond. 5to. Nivel (PBP-AA) hasta Panel de Aire Acondicionado (PAA3), compuesto por: 1 THHN #6 por fase, 1 THHN #8 Neutro y 1 THHN #8 Tierra (color verde). Tubería IMC Ø 1" </t>
  </si>
  <si>
    <t xml:space="preserve">Suministro e instalación de alimentador trifásico (A-07) desde Panel Board Principal Aire Acond. 5to. Nivel (PBP-AA) hasta Panel de Aire Acondicionado (PAA4), compuesto por: 1 THHN #8 por fase, 1 THHN #10 Neutro y 1 THHN #10 Tierra (color verde). Tubería IMC Ø 1" </t>
  </si>
  <si>
    <t>Suministro e instalación de alimentador trifásico (A-04) desde Panel Board Principal (PBI) hasta Panel de Uso General (PD), compuesto por: 1 THHN #2 por fase, 1 THHN #4 Neutro y 1 THHN #8 Tierra (color verde). Tubería IMC Ø 1-1/2"</t>
  </si>
  <si>
    <t>Suministro e instalación de alimentador monofásico  desde  UPS Principal (5to. Piso) hasta UP4 en Cuarto de Data, compuesto por: 1 THHN #2 por fase, 1 THHN #4 Neutro y 1 THHN #8 Tierra (color verde). Contemplar: Tubería 1 -1/2" IMC, soportaría y misceláneos incluidas en partidas de Red de Tuberías Eléctricas</t>
  </si>
  <si>
    <t>Suministro e instalación de salida eléctrica de tomacorriente de UPS a 120 Vac, en tubería IMC 3/4" (uso de tubería PVC en paredes de concreto), registro galvanizado 2''x4'', 1 alambre AWG#12 marrón (potencial), 1 alambre AWG#12 blanco (neutro) y alambre AWG#12 verde (tierra), Misceláneos y certificación UL</t>
  </si>
  <si>
    <t>Suministro e instalación de salida eléctrica de tomacorriente doble GFCI S/M con protección a tierra,  120V, 15 amp. Vac, en tubería IMC 3/4" (uso de tubería PVC en paredes de concreto), registro galvanizado 2''x4'', 1 alambre AWG#12 marrón (potencial), 1 alambre AWG#12 blanco (neutro) y alambre AWG#12 verde (tierra), Misceláneos y certificación UL</t>
  </si>
  <si>
    <t>Suministro e instalación de salida eléctrica de tomacorriente de Microondas a 120 Vac, en tubería IMC 3/4" (uso de tubería PVC en paredes de concreto), registro galvanizado 2''x4'', 1 alambre AWG#12 marrón (potencial), 1 alambre AWG#12 blanco (neutro) y alambre AWG#12 verde (tierra), Misceláneos y certificación UL</t>
  </si>
  <si>
    <t>PISOS (V)
(Ver Especificaciones Técnicas de Acabados)</t>
  </si>
  <si>
    <t>REVESTIMIENTOS DE PAREDES (V)
(Ver Especificaciones Técnicas de Acabados)</t>
  </si>
  <si>
    <t>PLAFONES (V)
(Ver Especificaciones Técnicas de Acabados)</t>
  </si>
  <si>
    <t>PORTAJE (V)
(Ver Especificaciones Técnicas de Acabados)</t>
  </si>
  <si>
    <t>VENTANAS (V)
(Ver Especificaciones Técnicas de Acabados)</t>
  </si>
  <si>
    <t>CIERRES Y RECUBRIMIENTOS (V)
(Ver Especificaciones Técnicas de Acabados)</t>
  </si>
  <si>
    <t>TERMINACIÓN DE COCINA (V)
(Ver Especificaciones Técnicas de Acabados)</t>
  </si>
  <si>
    <t>PINTURA (V)
(Ver Especificaciones Técnicas de Acabados)</t>
  </si>
  <si>
    <t xml:space="preserve">Jardinería y área verde con iluminación, según diseño </t>
  </si>
  <si>
    <t>Propietario</t>
  </si>
  <si>
    <t>Ubicación del Proyecto</t>
  </si>
  <si>
    <t>Área de Construcción</t>
  </si>
  <si>
    <t>Fecha de elaboración de esta Relación</t>
  </si>
  <si>
    <r>
      <t>4,882.68 M</t>
    </r>
    <r>
      <rPr>
        <b/>
        <vertAlign val="superscript"/>
        <sz val="16"/>
        <rFont val="Calibri"/>
        <family val="2"/>
        <scheme val="minor"/>
      </rPr>
      <t>2</t>
    </r>
  </si>
  <si>
    <t>Centro de los Héroes, Distrito Nacional, R. D.</t>
  </si>
  <si>
    <r>
      <t>Caseta de materiales y oficina ejecutora de dos niveles, en madera de pino, plywood de 3/4" y aluzinc calibre 26 (15.00 M</t>
    </r>
    <r>
      <rPr>
        <vertAlign val="superscript"/>
        <sz val="14"/>
        <color theme="1"/>
        <rFont val="Calibri"/>
        <family val="2"/>
        <scheme val="minor"/>
      </rPr>
      <t>2</t>
    </r>
    <r>
      <rPr>
        <sz val="14"/>
        <color theme="1"/>
        <rFont val="Calibri"/>
        <family val="2"/>
        <scheme val="minor"/>
      </rPr>
      <t xml:space="preserve"> por nivel), el prmer nivel tendrá piso de cemento frotado.</t>
    </r>
  </si>
  <si>
    <t>Valla publicitaria (Letrero de obra) 12' x 8' en vinyl, base perimetral en perfiles de aluminio 1 ½" x 1 ½" y columnas de soporte en perfiles de 2 ½”x 2 ½” HG, según arte suministrado por el TSE</t>
  </si>
  <si>
    <t>Limpieza y acondicionamiento del terreno, incluye remoción árbol de almendras localizado en el frente de las instalaciones del CEHICA, así como la limpieza de escombros, raíz y capa superficial del suelo.</t>
  </si>
  <si>
    <t>Letreros y señalizaciones menores  para la prevención de accidentes, recomendaciones, reglas de trabajo, equipo necesario, prohibiciones, rutas, etc.</t>
  </si>
  <si>
    <t xml:space="preserve">Fumigación área de cimientos contra comején (Ver Especificaciones Técnicas) </t>
  </si>
  <si>
    <t>Losa en láminas metaldeck calibre 20 de 0.90 mt de ancho y longitud a la medida</t>
  </si>
  <si>
    <t>Valla perimetral de protección y aislamiento en lateral derecho y frente instalaciones del CEHICA, en madera de pino corriente y aluzinc, parales 2”x 4” a  2.00 mt, enlates 1”x 4”arriba y abajo, planchas de aluzinc 4' x 8' calibre 26</t>
  </si>
  <si>
    <t>Plafón de PVC en baños colectivos, en tiras machihembradas de 10" de ancho y longitud a la medida, resistentes a la humedad</t>
  </si>
  <si>
    <t>Sum. y coloc. piso porcelanato de doble carga</t>
  </si>
  <si>
    <t>Sum. y coloc. zócalos porcelanato doble carga</t>
  </si>
  <si>
    <t>Suministro y colocación de  piso demolido en pasillo del CEHICA en porcelanato doble carga</t>
  </si>
  <si>
    <t>Sum. y coloc. de zócalos porcelanato doble carga</t>
  </si>
  <si>
    <t>Sum. y coloc.  piso porcelanato de doble carga</t>
  </si>
  <si>
    <t>Sum. y coloc. panel decorativo 3D PVC en pared frontal de baños (en tiras de 2.95 mt x 0.15 mt), color marrón</t>
  </si>
  <si>
    <t>Sum. y coloc. panel decorativo 3D PVC en pared frontal de baños (tiras de 2.95 mt x 0.15 mt), color marrón</t>
  </si>
  <si>
    <t>Colocación panel decorativo 3D PVC en pared frontal de baños (tiras de 2.95 mt x 0.15 mt), color marrón</t>
  </si>
  <si>
    <t>Sum. y coloc. panel decorativo 3D PVC en pared frontal de baños ( en tiras de 2.95 mt x 0.15 mt), color marrón</t>
  </si>
  <si>
    <t>Transformador tipo pad-mounted de 300 KVA (TR2), 3Ø, 12.47/7.2KV-277/480V</t>
  </si>
  <si>
    <t>Transformador tipo pad-mounted de 300 KVA (TR1), 3Ø, 12.47/7.2KV-120/208V</t>
  </si>
  <si>
    <t>Interruptor de transferencia Automática de 400 A, 3 Polos en caja tipo NEMA-1, 277/480V, 60HZ (ITA2), con todos sus accesorios, tales como: cables de interconexión, dispositivos de control, etc.</t>
  </si>
  <si>
    <t>Interruptor de transferencia Automática de 1000 A, 3 Polos en caja tipo NEMA-1, 120/208V, 60HZ (ITA1), con todos sus accesorios, tales como: cables de interconexión, dispositivos de control, etc.</t>
  </si>
  <si>
    <t>Enclosed breaker Principal  de 1000 amps, 3 Polos en caja tipo NEMA-1, 120/ 208/120V, 60HZ (MEB1)</t>
  </si>
  <si>
    <t>Enclosed breaker Principal  de 400 amps, 3 Polos en caja tipo NEMA-1, 277/480V, 60HZ (MEB2)</t>
  </si>
  <si>
    <t>Suministro e instalación de alimentador Trifásico (A-01) desde Main Breaker Principal (MEB1) al Transfer Automático (ITA1),  compuesto por: 5 THHN #4/0 AWG por fase, 4 THHN #4/0 Neutro y 1 THHN #2 Tierra (color verde). Debe de contemplar Tubería IMC 4", soportaría, registros Nema 3R y misceláneos. Evaluar en visita</t>
  </si>
  <si>
    <t>Suministro e instalación de alimentador Trifásico (B-01) desde Transfer Automático (ITA1) hasta Panel Board Principal (PBP), 3er. Nivel, compuesto por: 5 THHN #4/0 AWG por fase, 4 THHN #4/0 Neutro y 1 THHN #2 Tierra (color verde). Debe de contemplar Tubería IMC/PVC 3", soportaría y misceláneos. Evaluar en visita</t>
  </si>
  <si>
    <t>Suministro e instalación de alimentador Trifásico (B-01) desde Transfer Automático (ITA2) hasta Panel Board Condensadoes (PBC-AA), 5to. Nivel, compuesto por: 2 THHN #4/0 AWG por fase, 2 THHN #3/0 Neutro y 1 THHN #2 Tierra (color verde). Debe de contemplar Tubería IMC/PVC 4", soportaría y misceláneos. Evaluar en visita</t>
  </si>
  <si>
    <t xml:space="preserve">Suministro e instalación de Panel Eléctrico (PAA1), 125 A, 208/120 Vac, Trifásico, 36 espacios, superficial, NEMA 1, 22 KIC, certificación UL/ETL. Incluye: barra de neutro, barra de tierra, 3 breakers 15/2,  8 Breakers 20/2 (disponibles) </t>
  </si>
  <si>
    <t xml:space="preserve">Suministro e instalación de Panel Eléctrico (PA), 125 A, 208/120 Vac, Trifásico, 30 espacios, superficial, NEMA 1, 22 KIC, certificación UL/ETL. Incluye: barra de neutro, barra de tierra, 20 breakers 20/1, (disponibles) </t>
  </si>
  <si>
    <t xml:space="preserve">Suministro e instalación de Panel Eléctrico (PAA3), 125 A, 208/120 Vac, Trifásico, 36 espacios, superficial, NEMA 1, 22 KIC, certificación UL/ETL. Incluye: barra de neutro, barra de tierra, 1 breakers 15/1,  3 Breaker de 15/2,  9 Breakers 20/2 (disponibles) </t>
  </si>
  <si>
    <t>Suministro e instalación de Panel Board Compresores Aires Acond. 5to. Nivel  (PBC-AA) , Barras 600 A. , 277/480 Vac, Trifásico, superficial, Nema 1, , con los sigtes. Breakers:  , 2 Breaker de 100/3A y 1 Breaker de 125/3A</t>
  </si>
  <si>
    <t>Suministro e instalación de Panel Board Compresores Aires Acond. 3er. Nivel (PBC1-AA) , Barras 200 A. , 277/480 Vac, Trifásico, superficial, Nema 1, , con los sigtes. Breakers:  , 4 Breaker de 30/3A,</t>
  </si>
  <si>
    <t>Suministro e instalación de Panel Board Compresores Aires Acond. 4to. Nivel (PBC2-AA) , Barras 200 A. , 277/480 Vac, Trifásico, superficial, Nema 1, , con los sigtes. Breakers:  , 4 Breaker de 30/3A,</t>
  </si>
  <si>
    <t>Suministro e instalación de Panel Board Compresores Aires Acond. 5to. Nivel (PBC3-AA) , Barras 200 A. , 277/480 Vac, Trifásico, superficial, Nema 1, , con los sigtes. Breakers:  , 4 Breaker de 30/3A,</t>
  </si>
  <si>
    <t xml:space="preserve">Suministro e instalación de Panel Eléctrico (PAA6), 125 A, 208/120 Vac, Trifásico, 36 espacios, superficial, NEMA 1, 22 KIC, certificación UL/ETL. Incluye: barra de neutro, barra de tierra,  breakers 15/2,  7 Breaker de 20/2,  (disponibles) </t>
  </si>
  <si>
    <t>Suministro e instalación de alimentador Trifásico (A-01) desde Transformador (TR1) a Main Breaker (MEB1), compuesto por: 5 THHN #4/0 AWG por fase, 4 THHN #4/0 Neutro y 1 THHN #2 Tierra (color verde). Debe de contemplar Tubería /IMC/PVC 3", soportaría, registros Nema 3R y misceláneos. Evaluar en visita</t>
  </si>
  <si>
    <t>Suministro e instalación de alimentador Trifásico (A-01) desde Planta Eléctrica hasta Transfer Automático (ITA1), compuesto por: 5 THHN #4/0 AWG por fase, 4 THHN #4/0 Neutro y 1 THHN #2 Tierra (color verde). Debe de contemplar Tubería /IMC/PVC 3", soportaría, registros Nema 3R y misceláneos. Evaluar en visita</t>
  </si>
  <si>
    <t>Suministro e instalación de alimentador Trifásico (A-01) desde Transformador (TR2) a Main Breaker (MEB2), compuesto por: 2 THHN #4/0 AWG por fase, 2 THHN #3/0 Neutro y 1 THHN #2 Tierra (color verde). Debe de contemplar Tubería /IMC/PVC 4", soportaría, registros Nema 3R y misceláneos. Evaluar en visita</t>
  </si>
  <si>
    <t>Suministro e instalación de alimentador Trifásico (A-01) desde Main Breaker Principal (MEB2) al Transfer Automático (ITA2),  compuesto por: 2 THHN #4/0 AWG por fase, 2 THHN #3/0 Neutro y 1 THHN #2 Tierra (color verde). Debe de contemplar /IMC/PVC 4", soportaría, registros Nema 3R y misceláneos. Evaluar en visita</t>
  </si>
  <si>
    <t>Suministro e instalación de alimentador Trifásico (A-01) desde Planta Eléctrica hasta Transfer Automático (ITA2), compuesto por: 2 THHN #4/0 AWG por fase, 2 THHN #3/0 Neutro y 1 THHN #2 Tierra (color verde). Debe de contemplar Tubería /IMC/PVC 3", soportaría, registros Nema 3R y misceláneos. Evaluar en visita</t>
  </si>
  <si>
    <t xml:space="preserve">Suministro e instalación de alimentador trifásico (A-09) desde Panel Board Principal Aire Acond. 5to. Nivel (PBP-AA) hasta Panel de Aire Acondicionado (PAA1), compuesto por: 1 THHN #6 por fase, 1 THHN #8 Neutro y 1 THHN #8 Tierra (color verde). Tubería IMC Ø 1". </t>
  </si>
  <si>
    <t xml:space="preserve">Suministro e instalación de alimentador trifásico (A-10) desde Panel Board Principal Aire Acond. 5to. Nivel (PBP-AA) hasta Panel de Aire Acondicionado (PAA2), compuesto por: 1 THHN #8 por fase, 1 THHN #10 Neutro y 1 THHN #10 Tierra (color verde). Tubería IMC Ø 1". </t>
  </si>
  <si>
    <t xml:space="preserve">Suministro e instalación de alimentador trifásico (A-03) desde Panel Board Principal (PBI) hasta Panel de Uso General (PBP-AA), compuesto por: 6 THHN #4/0 por fase, 6 THHN #2/0 Neutro y 1 THHN #2 Tierra (color verde). Tubería IMC Ø4". </t>
  </si>
  <si>
    <t xml:space="preserve">Suministro e instalación de alimentador trifásico (A-05) desde Panel Board Principal (PBI) hasta Panel Control UPSA (PU-UPS), compuesto por: 1 THHN #4/0 por fase, 1 THHN #2/0 Neutro y 1 THHN #2 Tierra (color verde). Tubería IMC Ø3". </t>
  </si>
  <si>
    <t xml:space="preserve">Suministro e instalación de alimentador trifásico (A-03) desde Panel Board Principal (PBI) hasta Panel de Uso General (PA), compuesto por: 1 THHN #8 por fase, 1 THHN #10 Neutro y 1 THHN #10 Tierra (color verde). Tubería IMC Ø1". </t>
  </si>
  <si>
    <t xml:space="preserve">Suministro e instalación de alimentador trifásico (A-03) desde Panel Board Principal (PBI) hasta Panel de Uso General (PB), compuesto por: 1 THHN #8 por fase, 1 THHN #10 Neutro y 1 THHN #10 Tierra (color verde). Tubería IMC Ø1". </t>
  </si>
  <si>
    <t>Suministro e instalación de alimentador monofásico  desde  UPS Principal (5to. Piso) hasta UP3 en Cuarto de Data, compuesto por: 1 THHN #8 por fase, 1 THHN #10 Neutro y 1 THHN #10 Tierra (color verde). Contemplar: Tubería 1" IMC, soportaría y misceláneos incluidas en partidas de Red de Tuberías Eléctricas.</t>
  </si>
  <si>
    <t xml:space="preserve">Suministro e instalación de alimentador trifásico (A-06) desde Panel Board Principal (PBI) hasta Panel de Control Ascensor Norte en cuarto de máquina,compuesto por: 1 THHN #6 por fase, 1 THHN #8 Neutro y 1 THHN #8 Tierra (color verde). Tubería IMC Ø1". </t>
  </si>
  <si>
    <t xml:space="preserve">Suministro e instalación de alimentador trifásico (A-07) desde Panel Board Principal (PBI) hasta Panel de Control Ascensor Sur en cuarto de máquina, compuesto por: 1 THHN #6 por fase, 1 THHN #8 Neutro y 1 THHN #8 Tierra (color verde). Tubería IMC Ø1". </t>
  </si>
  <si>
    <t xml:space="preserve">Suministro e instalación de alimentador trifásico (A-11) desde Panel Board Principal de Aire Acondicionado (PBP-AA) hasta Panel Unidad Condensadora del 3er. nivel (PBC1-AA), compuesto por: 2 THHN #1/0 por fase,  2 THHN #2 Neutro y 1 THHN #4 Tierra (color verde). Tubería IMC Ø1". </t>
  </si>
  <si>
    <t xml:space="preserve">Suministro e instalación de alimentador trifásico (A-12) desde Panel Board Principal de Aire Acondicionado (PBP-AA) hasta Panel Unidad Condensadora del 4to. nivel (PBC2-AA), compuesto por: 2 THHN #1/0 por fase,  2 THHN #2 Neutro y 1 THHN #4 Tierra (color verde). Tubería IMC Ø1". </t>
  </si>
  <si>
    <t xml:space="preserve">Suministro e instalación de alimentador trifásico (A-13) desde Panel Board Principal de Aire Acondicionado (PBP-AA) hasta Panel Unidad Condensadora del 3er. nivel (PBC1-AA), compuesto por: 2 THHN #1/0 por fase,  2 THHN #2 Neutro y 1 THHN #4 Tierra (color verde). Tubería IMC Ø1". </t>
  </si>
  <si>
    <t xml:space="preserve">Suministro e instalación de alimentador trifásico (A-14) desde Panel Board Principal Aire Acond. 5to. Nivel (PBP-AA) hasta Panel de Aire Acondicionado (PAA5), compuesto por: 1 THHN #6 por fase, 1 THHN #8 Neutro y 1 THHN #8 Tierra (color verde). Tubería IMC Ø 1". </t>
  </si>
  <si>
    <t xml:space="preserve">Suministro e instalación de alimentador trifásico (A-15) desde Panel Board Principal Aire Acond. 5to. Nivel (PBP-AA) hasta Panel de Aire Acondicionado (PAA6), compuesto por: 1 THHN #8 por fase, 1 THHN #10 Neutro y 1 THHN #10 Tierra (color verde). Tubería IMC Ø 1". </t>
  </si>
  <si>
    <t>Suministro e instalación de alimentador Trifásico  desde By-Pass UPS (5to. Piso) hasta UPS en Cuarto de Data, compuesto por: 1 THHN #2/0 por fase, 1 THHN #1/0 Neutro y 1 THHN #4 Tierra (color verde). Contemplar: Tubería 2" IMC, soportaría y misceláneos incluidas en partidas de Red de Tuberías Eléctricas.</t>
  </si>
  <si>
    <t>Suministro e instalación de alimentador trifásico (A-03) desde Panel Board Principal (PBI) hasta Panel de Uso General (PC), compuesto por: 6 THHN #4/0 por fase, 6 THHN #2/0 Neutro y 1 THHN #2 Tierra (color verde). Tubería IMC Ø 4"</t>
  </si>
  <si>
    <t>Suministro e instalación de Escudo de la República Dominicana, en bronce macizo de dimensiones  100 cm x 100 cm x 1.5 cm, para ser instalado encima del letrero descrito en la partida anterior (Ver detalles)</t>
  </si>
  <si>
    <t>Suministro e instalación de letras para  letrero  "TRIBUNAL SUPERIOR ELECTORAL", en  bronce macizo de dimensiones 43 cm x 43 cm x 1.5 cm, para ser instalado en la parte superior de la fachada frontal del edificio (Ver detalles)</t>
  </si>
  <si>
    <t>Suministro e instalación de letras "TRIBUNAL SUPERIOR ELECTORAL", en  bronce macizo de dimensiones 25 cm x 25 cm x 1.5 cm, para ser colocadas en el fondo de la sala (ver detalles)</t>
  </si>
  <si>
    <t>Suministro e instalación del Escudo de la República Dominicana, en bronce macizo de  dimensiones 80 cm x 80 cm x 1.5 cm, para ser colocado en el fondo de la sala (ver detalles)</t>
  </si>
  <si>
    <t>Suministro e instalación de letras "TRIBUNAL SUPERIOR ELECTORAL" en  bronce macizo de dimensiones 25 cm x 25 cm x 1.5 cm, para ser colocadas en el lobby (ver detalles)</t>
  </si>
  <si>
    <t>Suministro e instalación del Escudo de la República Dominicana, en bronce macizo de dimensiones 80 cm x 80 cm x 1.5 cm, para ser colocado en el lobby (ver detalles)</t>
  </si>
  <si>
    <r>
      <t xml:space="preserve">Sum. y coloc. de baranda en tubo </t>
    </r>
    <r>
      <rPr>
        <sz val="14"/>
        <color theme="1"/>
        <rFont val="Calibri"/>
        <family val="2"/>
      </rPr>
      <t>Ø 2" de acero inoxidable, 2 mm de espesor, con paneles rectangulares de  cristal natural, laminado y templado 3/8", h = 0.67, apoyos cada 0.59 mt (Ver detalles en plano)</t>
    </r>
  </si>
  <si>
    <r>
      <t xml:space="preserve">Sum. y coloc. de  baranda con pasamanos en tubo </t>
    </r>
    <r>
      <rPr>
        <sz val="14"/>
        <color theme="1"/>
        <rFont val="Calibri"/>
        <family val="2"/>
      </rPr>
      <t>Ø 2" de acero inoxidable y 2 mm de espesor, con paneles romboides de  cristal natural, laminado y templado de 3/8", h = 0.94 mt, apoyos cada 0.55 mt (Ver detalles en plano)</t>
    </r>
  </si>
  <si>
    <t>Panel Board Principal (PBP), barras de cobre 1500 A., 3 fases, 120/208 volts., superficial, Nema 1, , con los sigtes. Breakers: 3 Breaker de 40/3A, 1 Breaker de 60/3A,   1 Breaker de 70/3A, 1 Breaker de 90/3A, 1 Breaker de 100/3A, 1 Breaker de 200 3/A, 1 Breaker de 250/3A y  2 Reservas</t>
  </si>
  <si>
    <t>Suministro e instalación de Panel Board Sistemas VRF Aires Acond. (PBV-AA) , Barras 400 A. 120/208 Vac, Trifásico, superficial, Nema 1, , con los sigtes. Breakers:  , 3 Breaker de 40/3A y 3 Breaker de 50/3A, y 2 reservas.</t>
  </si>
  <si>
    <t xml:space="preserve">Suministro e instalación de Panel Eléctrico (PAA2), 125 A, 208/120 Vac, Trifásico, 36 espacios, superficial, NEMA 1, 22 KIC, certificación UL/ETL. Incluye: barra de neutro, barra de tierra,  1 breakers 15/1,  7 breaker de 15/2, y 7 breaker 20/2  (disponibles) </t>
  </si>
  <si>
    <t>Unidad condensadora VRF, 460 V/3 ph/60 hz de 20 TR en techo 5to. Nivel</t>
  </si>
  <si>
    <t>Unidad condensadora VRF, 460 V/3 ph/60 hz de 21 TR en techo 5to. Nivel</t>
  </si>
  <si>
    <t>Unidad condensadora VRF, 460 V/3 ph/60 hz de 18 TR en techo 5to. Nivel</t>
  </si>
  <si>
    <t>Unidad condensadora VRF, 460 V/3 ph/60 hz de 17 TR en techo 5to. Nivel</t>
  </si>
  <si>
    <t>04 de Octubre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</si>
</sst>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_-;\-* #,##0.00_-;_-* &quot;-&quot;??_-;_-@_-"/>
    <numFmt numFmtId="165" formatCode="0.0"/>
  </numFmts>
  <fonts count="34" x14ac:knownFonts="1">
    <font>
      <sz val="11"/>
      <color theme="1"/>
      <name val="Calibri"/>
      <family val="2"/>
      <scheme val="minor"/>
    </font>
    <font>
      <b/>
      <sz val="14"/>
      <name val="Arial"/>
      <family val="2"/>
    </font>
    <font>
      <b/>
      <sz val="16"/>
      <color theme="1"/>
      <name val="Calibri"/>
      <family val="2"/>
      <scheme val="minor"/>
    </font>
    <font>
      <sz val="14"/>
      <color theme="1"/>
      <name val="Calibri"/>
      <family val="2"/>
      <scheme val="minor"/>
    </font>
    <font>
      <b/>
      <sz val="14"/>
      <color theme="1"/>
      <name val="Calibri"/>
      <family val="2"/>
      <scheme val="minor"/>
    </font>
    <font>
      <sz val="14"/>
      <color theme="1"/>
      <name val="Calibri"/>
      <family val="2"/>
    </font>
    <font>
      <vertAlign val="superscript"/>
      <sz val="14"/>
      <color theme="1"/>
      <name val="Calibri"/>
      <family val="2"/>
      <scheme val="minor"/>
    </font>
    <font>
      <sz val="16"/>
      <color theme="1"/>
      <name val="Calibri"/>
      <family val="2"/>
      <scheme val="minor"/>
    </font>
    <font>
      <sz val="11"/>
      <color theme="1"/>
      <name val="Calibri"/>
      <family val="2"/>
      <scheme val="minor"/>
    </font>
    <font>
      <sz val="11"/>
      <color rgb="FF000000"/>
      <name val="Arial"/>
      <family val="2"/>
    </font>
    <font>
      <sz val="10"/>
      <name val="Arial"/>
      <family val="2"/>
    </font>
    <font>
      <sz val="14"/>
      <name val="Calibri"/>
      <family val="2"/>
      <scheme val="minor"/>
    </font>
    <font>
      <b/>
      <sz val="14"/>
      <name val="Calibri"/>
      <family val="2"/>
      <scheme val="minor"/>
    </font>
    <font>
      <sz val="11"/>
      <color rgb="FF000000"/>
      <name val="Calibri"/>
      <family val="2"/>
    </font>
    <font>
      <vertAlign val="subscript"/>
      <sz val="14"/>
      <color theme="1"/>
      <name val="Calibri"/>
      <family val="2"/>
      <scheme val="minor"/>
    </font>
    <font>
      <vertAlign val="subscript"/>
      <sz val="14"/>
      <name val="Calibri"/>
      <family val="2"/>
      <scheme val="minor"/>
    </font>
    <font>
      <sz val="12"/>
      <color theme="1"/>
      <name val="Calibri"/>
      <family val="2"/>
      <scheme val="minor"/>
    </font>
    <font>
      <sz val="13"/>
      <color theme="1"/>
      <name val="Calibri"/>
      <family val="2"/>
      <scheme val="minor"/>
    </font>
    <font>
      <sz val="13"/>
      <name val="Calibri"/>
      <family val="2"/>
      <scheme val="minor"/>
    </font>
    <font>
      <sz val="10"/>
      <name val="MS Sans Serif"/>
      <family val="2"/>
    </font>
    <font>
      <sz val="14"/>
      <name val="Calibri"/>
      <family val="2"/>
    </font>
    <font>
      <sz val="14"/>
      <name val="Times New Roman"/>
      <family val="1"/>
    </font>
    <font>
      <sz val="13"/>
      <name val="Calibri"/>
      <family val="2"/>
    </font>
    <font>
      <b/>
      <sz val="13"/>
      <color theme="1"/>
      <name val="Calibri"/>
      <family val="2"/>
      <scheme val="minor"/>
    </font>
    <font>
      <b/>
      <i/>
      <sz val="14"/>
      <color theme="1"/>
      <name val="Calibri"/>
      <family val="2"/>
      <scheme val="minor"/>
    </font>
    <font>
      <sz val="12"/>
      <name val="Helv"/>
    </font>
    <font>
      <b/>
      <sz val="13"/>
      <name val="Calibri"/>
      <family val="2"/>
      <scheme val="minor"/>
    </font>
    <font>
      <b/>
      <sz val="20"/>
      <color theme="9" tint="-0.499984740745262"/>
      <name val="Calibri"/>
      <family val="2"/>
      <scheme val="minor"/>
    </font>
    <font>
      <b/>
      <sz val="22"/>
      <color theme="7" tint="-0.249977111117893"/>
      <name val="Calibri"/>
      <family val="2"/>
      <scheme val="minor"/>
    </font>
    <font>
      <b/>
      <sz val="16"/>
      <color theme="0"/>
      <name val="Bookman Old Style"/>
      <family val="1"/>
    </font>
    <font>
      <b/>
      <sz val="16"/>
      <name val="Calibri"/>
      <family val="2"/>
      <scheme val="minor"/>
    </font>
    <font>
      <b/>
      <vertAlign val="superscript"/>
      <sz val="16"/>
      <name val="Calibri"/>
      <family val="2"/>
      <scheme val="minor"/>
    </font>
    <font>
      <sz val="14"/>
      <color theme="0"/>
      <name val="Calibri"/>
      <family val="2"/>
      <scheme val="minor"/>
    </font>
    <font>
      <sz val="11"/>
      <name val="Calibri"/>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00B0F0"/>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007635"/>
        <bgColor indexed="64"/>
      </patternFill>
    </fill>
  </fills>
  <borders count="74">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auto="1"/>
      </left>
      <right style="thin">
        <color auto="1"/>
      </right>
      <top style="hair">
        <color auto="1"/>
      </top>
      <bottom style="hair">
        <color auto="1"/>
      </bottom>
      <diagonal/>
    </border>
    <border>
      <left style="thin">
        <color indexed="64"/>
      </left>
      <right style="thin">
        <color indexed="64"/>
      </right>
      <top style="thin">
        <color indexed="64"/>
      </top>
      <bottom style="hair">
        <color auto="1"/>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auto="1"/>
      </bottom>
      <diagonal/>
    </border>
    <border>
      <left style="medium">
        <color indexed="64"/>
      </left>
      <right style="thin">
        <color auto="1"/>
      </right>
      <top style="hair">
        <color auto="1"/>
      </top>
      <bottom style="hair">
        <color auto="1"/>
      </bottom>
      <diagonal/>
    </border>
    <border>
      <left style="thin">
        <color auto="1"/>
      </left>
      <right style="medium">
        <color indexed="64"/>
      </right>
      <top style="hair">
        <color auto="1"/>
      </top>
      <bottom style="hair">
        <color auto="1"/>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auto="1"/>
      </left>
      <right style="thin">
        <color auto="1"/>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indexed="64"/>
      </left>
      <right style="medium">
        <color indexed="64"/>
      </right>
      <top style="thin">
        <color indexed="64"/>
      </top>
      <bottom/>
      <diagonal/>
    </border>
    <border>
      <left style="medium">
        <color indexed="64"/>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indexed="64"/>
      </right>
      <top/>
      <bottom style="hair">
        <color auto="1"/>
      </bottom>
      <diagonal/>
    </border>
    <border>
      <left/>
      <right/>
      <top style="hair">
        <color indexed="64"/>
      </top>
      <bottom style="thin">
        <color indexed="64"/>
      </bottom>
      <diagonal/>
    </border>
    <border>
      <left/>
      <right/>
      <top style="hair">
        <color indexed="64"/>
      </top>
      <bottom/>
      <diagonal/>
    </border>
    <border>
      <left/>
      <right/>
      <top/>
      <bottom style="hair">
        <color indexed="64"/>
      </bottom>
      <diagonal/>
    </border>
    <border>
      <left style="medium">
        <color indexed="64"/>
      </left>
      <right/>
      <top/>
      <bottom style="thin">
        <color indexed="64"/>
      </bottom>
      <diagonal/>
    </border>
    <border>
      <left style="medium">
        <color indexed="64"/>
      </left>
      <right/>
      <top style="hair">
        <color indexed="64"/>
      </top>
      <bottom/>
      <diagonal/>
    </border>
    <border>
      <left/>
      <right style="thin">
        <color indexed="64"/>
      </right>
      <top style="medium">
        <color indexed="64"/>
      </top>
      <bottom style="medium">
        <color indexed="64"/>
      </bottom>
      <diagonal/>
    </border>
    <border>
      <left style="medium">
        <color indexed="64"/>
      </left>
      <right/>
      <top/>
      <bottom style="hair">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auto="1"/>
      </left>
      <right style="medium">
        <color indexed="64"/>
      </right>
      <top style="hair">
        <color auto="1"/>
      </top>
      <bottom/>
      <diagonal/>
    </border>
    <border>
      <left style="thin">
        <color indexed="64"/>
      </left>
      <right/>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style="medium">
        <color indexed="64"/>
      </left>
      <right style="thin">
        <color indexed="64"/>
      </right>
      <top style="medium">
        <color indexed="64"/>
      </top>
      <bottom style="medium">
        <color theme="0"/>
      </bottom>
      <diagonal/>
    </border>
    <border>
      <left style="thin">
        <color indexed="64"/>
      </left>
      <right style="thin">
        <color indexed="64"/>
      </right>
      <top style="medium">
        <color indexed="64"/>
      </top>
      <bottom style="medium">
        <color theme="0"/>
      </bottom>
      <diagonal/>
    </border>
    <border>
      <left style="thin">
        <color indexed="64"/>
      </left>
      <right style="medium">
        <color indexed="64"/>
      </right>
      <top style="medium">
        <color indexed="64"/>
      </top>
      <bottom style="medium">
        <color theme="0"/>
      </bottom>
      <diagonal/>
    </border>
    <border>
      <left style="medium">
        <color indexed="64"/>
      </left>
      <right style="thin">
        <color indexed="64"/>
      </right>
      <top style="medium">
        <color theme="0"/>
      </top>
      <bottom style="medium">
        <color theme="0"/>
      </bottom>
      <diagonal/>
    </border>
    <border>
      <left style="thin">
        <color indexed="64"/>
      </left>
      <right style="thin">
        <color indexed="64"/>
      </right>
      <top style="medium">
        <color theme="0"/>
      </top>
      <bottom style="medium">
        <color theme="0"/>
      </bottom>
      <diagonal/>
    </border>
    <border>
      <left style="thin">
        <color indexed="64"/>
      </left>
      <right style="medium">
        <color indexed="64"/>
      </right>
      <top style="medium">
        <color theme="0"/>
      </top>
      <bottom style="medium">
        <color theme="0"/>
      </bottom>
      <diagonal/>
    </border>
    <border>
      <left style="medium">
        <color indexed="64"/>
      </left>
      <right style="thin">
        <color indexed="64"/>
      </right>
      <top style="medium">
        <color theme="0"/>
      </top>
      <bottom style="medium">
        <color indexed="64"/>
      </bottom>
      <diagonal/>
    </border>
    <border>
      <left style="thin">
        <color indexed="64"/>
      </left>
      <right style="thin">
        <color indexed="64"/>
      </right>
      <top style="medium">
        <color theme="0"/>
      </top>
      <bottom style="medium">
        <color indexed="64"/>
      </bottom>
      <diagonal/>
    </border>
    <border>
      <left style="thin">
        <color indexed="64"/>
      </left>
      <right style="medium">
        <color indexed="64"/>
      </right>
      <top style="medium">
        <color theme="0"/>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theme="0"/>
      </top>
      <bottom style="medium">
        <color theme="0"/>
      </bottom>
      <diagonal/>
    </border>
    <border>
      <left/>
      <right/>
      <top style="medium">
        <color theme="0"/>
      </top>
      <bottom style="medium">
        <color theme="0"/>
      </bottom>
      <diagonal/>
    </border>
    <border>
      <left/>
      <right style="medium">
        <color indexed="64"/>
      </right>
      <top style="medium">
        <color theme="0"/>
      </top>
      <bottom style="medium">
        <color theme="0"/>
      </bottom>
      <diagonal/>
    </border>
    <border>
      <left style="thin">
        <color indexed="64"/>
      </left>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4">
    <xf numFmtId="0" fontId="0" fillId="0" borderId="0"/>
    <xf numFmtId="0" fontId="9" fillId="0" borderId="0"/>
    <xf numFmtId="0" fontId="8" fillId="0" borderId="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164" fontId="8" fillId="0" borderId="0" applyFont="0" applyFill="0" applyBorder="0" applyAlignment="0" applyProtection="0"/>
    <xf numFmtId="43" fontId="10" fillId="0" borderId="0" applyFont="0" applyFill="0" applyBorder="0" applyAlignment="0" applyProtection="0"/>
    <xf numFmtId="0" fontId="13" fillId="0" borderId="0"/>
    <xf numFmtId="0" fontId="19" fillId="0" borderId="0"/>
    <xf numFmtId="0" fontId="25" fillId="0" borderId="0"/>
  </cellStyleXfs>
  <cellXfs count="316">
    <xf numFmtId="0" fontId="0" fillId="0" borderId="0" xfId="0"/>
    <xf numFmtId="4" fontId="0" fillId="0" borderId="0" xfId="0" applyNumberFormat="1" applyAlignment="1">
      <alignment vertical="center"/>
    </xf>
    <xf numFmtId="4" fontId="3" fillId="0" borderId="9" xfId="0" applyNumberFormat="1" applyFont="1" applyBorder="1" applyAlignment="1">
      <alignment horizontal="center" vertical="center"/>
    </xf>
    <xf numFmtId="4" fontId="3" fillId="0" borderId="8" xfId="0" applyNumberFormat="1" applyFont="1" applyBorder="1" applyAlignment="1">
      <alignment horizontal="center" vertical="center"/>
    </xf>
    <xf numFmtId="0" fontId="3" fillId="0" borderId="8" xfId="0" applyFont="1" applyBorder="1" applyAlignment="1">
      <alignment vertical="center" wrapText="1"/>
    </xf>
    <xf numFmtId="4" fontId="3" fillId="0" borderId="8" xfId="0" applyNumberFormat="1" applyFont="1" applyFill="1" applyBorder="1" applyAlignment="1">
      <alignment horizontal="center" vertical="center"/>
    </xf>
    <xf numFmtId="4" fontId="3" fillId="0" borderId="7" xfId="0" applyNumberFormat="1" applyFont="1" applyBorder="1" applyAlignment="1">
      <alignment horizontal="center" vertical="center"/>
    </xf>
    <xf numFmtId="4" fontId="3" fillId="7" borderId="3" xfId="0" applyNumberFormat="1" applyFont="1" applyFill="1" applyBorder="1" applyAlignment="1">
      <alignment vertical="center"/>
    </xf>
    <xf numFmtId="4" fontId="3" fillId="4" borderId="1" xfId="0" applyNumberFormat="1" applyFont="1" applyFill="1" applyBorder="1" applyAlignment="1">
      <alignment vertical="center"/>
    </xf>
    <xf numFmtId="4" fontId="3" fillId="7" borderId="6" xfId="0" applyNumberFormat="1" applyFont="1" applyFill="1" applyBorder="1" applyAlignment="1">
      <alignment vertical="center"/>
    </xf>
    <xf numFmtId="4" fontId="3" fillId="11" borderId="1" xfId="0" applyNumberFormat="1" applyFont="1" applyFill="1" applyBorder="1" applyAlignment="1">
      <alignment vertical="center"/>
    </xf>
    <xf numFmtId="4" fontId="3" fillId="9" borderId="3" xfId="0" applyNumberFormat="1" applyFont="1" applyFill="1" applyBorder="1" applyAlignment="1">
      <alignment vertical="center"/>
    </xf>
    <xf numFmtId="0" fontId="4" fillId="4" borderId="1" xfId="0" applyFont="1" applyFill="1" applyBorder="1" applyAlignment="1">
      <alignment vertical="center" wrapText="1"/>
    </xf>
    <xf numFmtId="0" fontId="4" fillId="7" borderId="6" xfId="0" applyFont="1" applyFill="1" applyBorder="1" applyAlignment="1">
      <alignment vertical="center" wrapText="1"/>
    </xf>
    <xf numFmtId="0" fontId="4" fillId="7" borderId="3" xfId="0" applyFont="1" applyFill="1" applyBorder="1" applyAlignment="1">
      <alignment vertical="center" wrapText="1"/>
    </xf>
    <xf numFmtId="0" fontId="4" fillId="11" borderId="1" xfId="0" applyFont="1" applyFill="1" applyBorder="1" applyAlignment="1">
      <alignment vertical="center" wrapText="1"/>
    </xf>
    <xf numFmtId="0" fontId="4" fillId="9" borderId="3" xfId="0" applyFont="1" applyFill="1" applyBorder="1" applyAlignment="1">
      <alignment vertical="center" wrapText="1"/>
    </xf>
    <xf numFmtId="0" fontId="3" fillId="0" borderId="8" xfId="0" applyFont="1" applyBorder="1" applyAlignment="1">
      <alignment horizontal="justify" vertical="center" wrapText="1"/>
    </xf>
    <xf numFmtId="4" fontId="3" fillId="0" borderId="0" xfId="0" applyNumberFormat="1" applyFont="1" applyBorder="1" applyAlignment="1">
      <alignment horizontal="center" vertical="center"/>
    </xf>
    <xf numFmtId="0" fontId="4" fillId="7" borderId="2" xfId="0" applyFont="1" applyFill="1" applyBorder="1" applyAlignment="1">
      <alignment vertical="center" wrapText="1"/>
    </xf>
    <xf numFmtId="0" fontId="0" fillId="0" borderId="0" xfId="0" applyFont="1" applyAlignment="1">
      <alignment vertical="center" wrapText="1"/>
    </xf>
    <xf numFmtId="4" fontId="3" fillId="7" borderId="3" xfId="0" applyNumberFormat="1" applyFont="1" applyFill="1" applyBorder="1" applyAlignment="1">
      <alignment horizontal="center" vertical="center"/>
    </xf>
    <xf numFmtId="4" fontId="3" fillId="4" borderId="1" xfId="0" applyNumberFormat="1" applyFont="1" applyFill="1" applyBorder="1" applyAlignment="1">
      <alignment horizontal="center" vertical="center"/>
    </xf>
    <xf numFmtId="4" fontId="3" fillId="7" borderId="6" xfId="0" applyNumberFormat="1" applyFont="1" applyFill="1" applyBorder="1" applyAlignment="1">
      <alignment horizontal="center" vertical="center"/>
    </xf>
    <xf numFmtId="4" fontId="3" fillId="11" borderId="1" xfId="0" applyNumberFormat="1" applyFont="1" applyFill="1" applyBorder="1" applyAlignment="1">
      <alignment horizontal="center" vertical="center"/>
    </xf>
    <xf numFmtId="4" fontId="3" fillId="9" borderId="3" xfId="0" applyNumberFormat="1" applyFont="1" applyFill="1" applyBorder="1" applyAlignment="1">
      <alignment horizontal="center" vertical="center"/>
    </xf>
    <xf numFmtId="4" fontId="0" fillId="0" borderId="0" xfId="0" applyNumberFormat="1" applyAlignment="1">
      <alignment horizontal="center" vertical="center"/>
    </xf>
    <xf numFmtId="4" fontId="3" fillId="0" borderId="25" xfId="0" applyNumberFormat="1" applyFont="1" applyBorder="1" applyAlignment="1">
      <alignment horizontal="center" vertical="center"/>
    </xf>
    <xf numFmtId="4" fontId="3" fillId="0" borderId="27" xfId="0" applyNumberFormat="1" applyFont="1" applyBorder="1" applyAlignment="1">
      <alignment horizontal="center" vertical="center"/>
    </xf>
    <xf numFmtId="4" fontId="3" fillId="0" borderId="28" xfId="0" applyNumberFormat="1" applyFont="1" applyBorder="1" applyAlignment="1">
      <alignment horizontal="center" vertical="center"/>
    </xf>
    <xf numFmtId="4" fontId="3" fillId="0" borderId="30" xfId="0" applyNumberFormat="1" applyFont="1" applyBorder="1" applyAlignment="1">
      <alignment horizontal="center" vertical="center"/>
    </xf>
    <xf numFmtId="0" fontId="3" fillId="0" borderId="8" xfId="0" applyFont="1" applyFill="1" applyBorder="1" applyAlignment="1">
      <alignment horizontal="justify" vertical="center" wrapText="1"/>
    </xf>
    <xf numFmtId="0" fontId="4" fillId="9" borderId="3" xfId="0" applyFont="1" applyFill="1" applyBorder="1" applyAlignment="1">
      <alignment horizontal="justify" vertical="center" wrapText="1"/>
    </xf>
    <xf numFmtId="0" fontId="4" fillId="4" borderId="1" xfId="0" applyFont="1" applyFill="1" applyBorder="1" applyAlignment="1">
      <alignment horizontal="justify" vertical="center" wrapText="1"/>
    </xf>
    <xf numFmtId="0" fontId="4" fillId="7" borderId="3" xfId="0" applyFont="1" applyFill="1" applyBorder="1" applyAlignment="1">
      <alignment horizontal="justify" vertical="center" wrapText="1"/>
    </xf>
    <xf numFmtId="0" fontId="3" fillId="0" borderId="9" xfId="0" applyFont="1" applyBorder="1" applyAlignment="1">
      <alignment horizontal="justify" vertical="center" wrapText="1"/>
    </xf>
    <xf numFmtId="49" fontId="3" fillId="0" borderId="8" xfId="0" applyNumberFormat="1" applyFont="1" applyBorder="1" applyAlignment="1">
      <alignment horizontal="justify" vertical="center" wrapText="1"/>
    </xf>
    <xf numFmtId="4" fontId="3" fillId="0" borderId="34" xfId="0" applyNumberFormat="1" applyFont="1" applyBorder="1" applyAlignment="1">
      <alignment horizontal="center" vertical="center"/>
    </xf>
    <xf numFmtId="4" fontId="3" fillId="0" borderId="37" xfId="0" applyNumberFormat="1" applyFont="1" applyBorder="1" applyAlignment="1">
      <alignment horizontal="center" vertical="center"/>
    </xf>
    <xf numFmtId="0" fontId="3" fillId="0" borderId="37" xfId="0" applyFont="1" applyBorder="1" applyAlignment="1">
      <alignment horizontal="justify" vertical="center" wrapText="1"/>
    </xf>
    <xf numFmtId="4" fontId="11" fillId="12" borderId="37" xfId="3" applyNumberFormat="1" applyFont="1" applyFill="1" applyBorder="1" applyAlignment="1">
      <alignment horizontal="justify" vertical="center" wrapText="1"/>
    </xf>
    <xf numFmtId="4" fontId="11" fillId="12" borderId="8" xfId="3" applyNumberFormat="1" applyFont="1" applyFill="1" applyBorder="1" applyAlignment="1">
      <alignment horizontal="justify" vertical="center" wrapText="1"/>
    </xf>
    <xf numFmtId="0" fontId="11" fillId="0" borderId="37" xfId="4" applyFont="1" applyBorder="1" applyAlignment="1">
      <alignment horizontal="justify" vertical="center" wrapText="1"/>
    </xf>
    <xf numFmtId="0" fontId="11" fillId="0" borderId="8" xfId="4" applyFont="1" applyBorder="1" applyAlignment="1">
      <alignment horizontal="justify" vertical="center" wrapText="1"/>
    </xf>
    <xf numFmtId="4" fontId="11" fillId="12" borderId="37" xfId="3" applyNumberFormat="1" applyFont="1" applyFill="1" applyBorder="1" applyAlignment="1">
      <alignment horizontal="center" vertical="center" wrapText="1"/>
    </xf>
    <xf numFmtId="4" fontId="11" fillId="12" borderId="8" xfId="3" applyNumberFormat="1" applyFont="1" applyFill="1" applyBorder="1" applyAlignment="1">
      <alignment horizontal="center" vertical="center" wrapText="1"/>
    </xf>
    <xf numFmtId="43" fontId="11" fillId="0" borderId="37" xfId="5" applyFont="1" applyFill="1" applyBorder="1" applyAlignment="1">
      <alignment horizontal="center" vertical="center"/>
    </xf>
    <xf numFmtId="43" fontId="11" fillId="0" borderId="8" xfId="5" applyFont="1" applyFill="1" applyBorder="1" applyAlignment="1">
      <alignment horizontal="center" vertical="center"/>
    </xf>
    <xf numFmtId="4" fontId="11" fillId="0" borderId="37" xfId="5" applyNumberFormat="1" applyFont="1" applyFill="1" applyBorder="1" applyAlignment="1">
      <alignment horizontal="center" vertical="center" wrapText="1"/>
    </xf>
    <xf numFmtId="4" fontId="11" fillId="0" borderId="8" xfId="5" applyNumberFormat="1" applyFont="1" applyFill="1" applyBorder="1" applyAlignment="1">
      <alignment horizontal="center" vertical="center" wrapText="1"/>
    </xf>
    <xf numFmtId="0" fontId="4" fillId="7" borderId="2" xfId="0" applyFont="1" applyFill="1" applyBorder="1" applyAlignment="1">
      <alignment horizontal="justify" vertical="center" wrapText="1"/>
    </xf>
    <xf numFmtId="0" fontId="4" fillId="4" borderId="1" xfId="0" applyFont="1" applyFill="1" applyBorder="1" applyAlignment="1">
      <alignment horizontal="justify" vertical="center"/>
    </xf>
    <xf numFmtId="4" fontId="4" fillId="4" borderId="10" xfId="0" applyNumberFormat="1" applyFont="1" applyFill="1" applyBorder="1" applyAlignment="1">
      <alignment horizontal="center" vertical="center"/>
    </xf>
    <xf numFmtId="4" fontId="4" fillId="4" borderId="21" xfId="0" applyNumberFormat="1" applyFont="1" applyFill="1" applyBorder="1" applyAlignment="1">
      <alignment horizontal="center" vertical="center"/>
    </xf>
    <xf numFmtId="4" fontId="4" fillId="4" borderId="22" xfId="0" applyNumberFormat="1" applyFont="1" applyFill="1" applyBorder="1" applyAlignment="1">
      <alignment horizontal="center" vertical="center"/>
    </xf>
    <xf numFmtId="0" fontId="11" fillId="0" borderId="9" xfId="4" applyFont="1" applyBorder="1" applyAlignment="1">
      <alignment horizontal="justify" vertical="center" wrapText="1"/>
    </xf>
    <xf numFmtId="4" fontId="11" fillId="0" borderId="9" xfId="5" applyNumberFormat="1" applyFont="1" applyFill="1" applyBorder="1" applyAlignment="1">
      <alignment horizontal="center" vertical="center" wrapText="1"/>
    </xf>
    <xf numFmtId="0" fontId="4" fillId="7" borderId="3" xfId="0" applyFont="1" applyFill="1" applyBorder="1" applyAlignment="1">
      <alignment vertical="center"/>
    </xf>
    <xf numFmtId="0" fontId="3" fillId="7" borderId="3" xfId="0" applyFont="1" applyFill="1" applyBorder="1" applyAlignment="1">
      <alignment vertical="center"/>
    </xf>
    <xf numFmtId="0" fontId="11" fillId="0" borderId="8" xfId="0" applyFont="1" applyBorder="1" applyAlignment="1">
      <alignment horizontal="justify" vertical="center" wrapText="1"/>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11" fillId="0" borderId="8" xfId="0" applyFont="1" applyBorder="1" applyAlignment="1">
      <alignment horizontal="justify" vertical="center"/>
    </xf>
    <xf numFmtId="4" fontId="3" fillId="0" borderId="39" xfId="0" applyNumberFormat="1" applyFont="1" applyBorder="1" applyAlignment="1">
      <alignment horizontal="center" vertical="center"/>
    </xf>
    <xf numFmtId="0" fontId="3" fillId="0" borderId="30" xfId="0" applyFont="1" applyBorder="1" applyAlignment="1">
      <alignment horizontal="center" vertical="center"/>
    </xf>
    <xf numFmtId="4" fontId="11" fillId="0" borderId="8" xfId="12" applyNumberFormat="1" applyFont="1" applyBorder="1" applyAlignment="1">
      <alignment horizontal="justify" vertical="center" wrapText="1"/>
    </xf>
    <xf numFmtId="4" fontId="11" fillId="0" borderId="30" xfId="12" applyNumberFormat="1" applyFont="1" applyBorder="1" applyAlignment="1">
      <alignment horizontal="justify" vertical="center" wrapText="1"/>
    </xf>
    <xf numFmtId="0" fontId="11" fillId="0" borderId="28" xfId="0" applyFont="1" applyFill="1" applyBorder="1" applyAlignment="1">
      <alignment horizontal="justify" vertical="center"/>
    </xf>
    <xf numFmtId="0" fontId="11" fillId="0" borderId="28" xfId="0" applyFont="1" applyFill="1" applyBorder="1" applyAlignment="1">
      <alignment horizontal="justify" vertical="center" wrapText="1"/>
    </xf>
    <xf numFmtId="0" fontId="11" fillId="0" borderId="30" xfId="4" applyFont="1" applyBorder="1" applyAlignment="1">
      <alignment horizontal="justify" vertical="center" wrapText="1"/>
    </xf>
    <xf numFmtId="0" fontId="11" fillId="0" borderId="27" xfId="0" applyFont="1" applyBorder="1" applyAlignment="1">
      <alignment horizontal="justify" vertical="center" wrapText="1"/>
    </xf>
    <xf numFmtId="0" fontId="3" fillId="0" borderId="34" xfId="0" applyFont="1" applyBorder="1" applyAlignment="1">
      <alignment horizontal="justify" vertical="center" wrapText="1"/>
    </xf>
    <xf numFmtId="0" fontId="4" fillId="9" borderId="3" xfId="0" applyFont="1" applyFill="1" applyBorder="1" applyAlignment="1">
      <alignment vertical="center"/>
    </xf>
    <xf numFmtId="0" fontId="3" fillId="9" borderId="3" xfId="0" applyFont="1" applyFill="1" applyBorder="1" applyAlignment="1">
      <alignment vertical="center"/>
    </xf>
    <xf numFmtId="0" fontId="3" fillId="0" borderId="0" xfId="0" applyFont="1" applyFill="1" applyAlignment="1">
      <alignment vertical="center"/>
    </xf>
    <xf numFmtId="0" fontId="11" fillId="0" borderId="34" xfId="0" applyFont="1" applyBorder="1" applyAlignment="1">
      <alignment horizontal="justify" vertical="center" wrapText="1"/>
    </xf>
    <xf numFmtId="4" fontId="3" fillId="0" borderId="40" xfId="0" applyNumberFormat="1" applyFont="1" applyBorder="1" applyAlignment="1">
      <alignment horizontal="center" vertical="center"/>
    </xf>
    <xf numFmtId="0" fontId="3" fillId="0" borderId="34" xfId="0" applyFont="1" applyBorder="1" applyAlignment="1">
      <alignment horizontal="center" vertical="center"/>
    </xf>
    <xf numFmtId="0" fontId="3" fillId="0" borderId="40" xfId="0" applyFont="1" applyBorder="1" applyAlignment="1">
      <alignment horizontal="center" vertical="center"/>
    </xf>
    <xf numFmtId="4" fontId="11" fillId="0" borderId="37" xfId="12" applyNumberFormat="1" applyFont="1" applyBorder="1" applyAlignment="1">
      <alignment horizontal="justify" vertical="center" wrapText="1"/>
    </xf>
    <xf numFmtId="4" fontId="3" fillId="0" borderId="41" xfId="0" applyNumberFormat="1" applyFont="1" applyBorder="1" applyAlignment="1">
      <alignment horizontal="center" vertical="center"/>
    </xf>
    <xf numFmtId="0" fontId="3" fillId="0" borderId="37" xfId="0" applyFont="1" applyBorder="1" applyAlignment="1">
      <alignment horizontal="center" vertical="center"/>
    </xf>
    <xf numFmtId="0" fontId="3" fillId="0" borderId="41" xfId="0" applyFont="1" applyBorder="1" applyAlignment="1">
      <alignment horizontal="center" vertical="center"/>
    </xf>
    <xf numFmtId="4" fontId="11" fillId="0" borderId="34" xfId="12" applyNumberFormat="1" applyFont="1" applyBorder="1" applyAlignment="1">
      <alignment horizontal="justify" vertical="center" wrapText="1"/>
    </xf>
    <xf numFmtId="0" fontId="18" fillId="0" borderId="9" xfId="4" applyFont="1" applyBorder="1" applyAlignment="1">
      <alignment horizontal="justify" vertical="center" wrapText="1"/>
    </xf>
    <xf numFmtId="4" fontId="17" fillId="0" borderId="9" xfId="0" applyNumberFormat="1" applyFont="1" applyBorder="1" applyAlignment="1">
      <alignment horizontal="center" vertical="center"/>
    </xf>
    <xf numFmtId="0" fontId="16" fillId="0" borderId="9" xfId="0" applyFont="1" applyBorder="1" applyAlignment="1">
      <alignment horizontal="center" vertical="center"/>
    </xf>
    <xf numFmtId="0" fontId="18" fillId="0" borderId="8" xfId="4" applyFont="1" applyBorder="1" applyAlignment="1">
      <alignment horizontal="justify" vertical="center" wrapText="1"/>
    </xf>
    <xf numFmtId="4" fontId="17" fillId="0" borderId="8" xfId="0" applyNumberFormat="1" applyFont="1" applyBorder="1" applyAlignment="1">
      <alignment horizontal="center" vertical="center"/>
    </xf>
    <xf numFmtId="0" fontId="16" fillId="0" borderId="8" xfId="0" applyFont="1" applyBorder="1" applyAlignment="1">
      <alignment horizontal="center" vertical="center"/>
    </xf>
    <xf numFmtId="0" fontId="18" fillId="0" borderId="30" xfId="4" applyFont="1" applyBorder="1" applyAlignment="1">
      <alignment horizontal="justify" vertical="center" wrapText="1"/>
    </xf>
    <xf numFmtId="4" fontId="17" fillId="0" borderId="30" xfId="0" applyNumberFormat="1" applyFont="1" applyBorder="1" applyAlignment="1">
      <alignment horizontal="center" vertical="center"/>
    </xf>
    <xf numFmtId="0" fontId="16" fillId="0" borderId="30" xfId="0" applyFont="1" applyBorder="1" applyAlignment="1">
      <alignment horizontal="center" vertical="center"/>
    </xf>
    <xf numFmtId="4" fontId="3" fillId="0" borderId="9" xfId="0" applyNumberFormat="1" applyFont="1" applyBorder="1" applyAlignment="1">
      <alignment horizontal="center"/>
    </xf>
    <xf numFmtId="49" fontId="17" fillId="0" borderId="14" xfId="0" applyNumberFormat="1" applyFont="1" applyBorder="1" applyAlignment="1">
      <alignment horizontal="center" vertical="center"/>
    </xf>
    <xf numFmtId="49" fontId="23" fillId="7" borderId="11" xfId="0" applyNumberFormat="1" applyFont="1" applyFill="1" applyBorder="1" applyAlignment="1">
      <alignment horizontal="center" vertical="center"/>
    </xf>
    <xf numFmtId="0" fontId="23" fillId="7" borderId="11" xfId="0" applyFont="1" applyFill="1" applyBorder="1" applyAlignment="1">
      <alignment horizontal="center" vertical="center"/>
    </xf>
    <xf numFmtId="49" fontId="17" fillId="0" borderId="33" xfId="0" applyNumberFormat="1" applyFont="1" applyBorder="1" applyAlignment="1">
      <alignment horizontal="center" vertical="center"/>
    </xf>
    <xf numFmtId="49" fontId="17" fillId="0" borderId="36" xfId="0" applyNumberFormat="1" applyFont="1" applyBorder="1" applyAlignment="1">
      <alignment horizontal="center" vertical="center"/>
    </xf>
    <xf numFmtId="2" fontId="18" fillId="0" borderId="36" xfId="4" quotePrefix="1" applyNumberFormat="1" applyFont="1" applyBorder="1" applyAlignment="1">
      <alignment horizontal="center" vertical="center"/>
    </xf>
    <xf numFmtId="2" fontId="18" fillId="0" borderId="14" xfId="4" quotePrefix="1" applyNumberFormat="1" applyFont="1" applyBorder="1" applyAlignment="1">
      <alignment horizontal="center" vertical="center"/>
    </xf>
    <xf numFmtId="2" fontId="17" fillId="0" borderId="26" xfId="0" applyNumberFormat="1" applyFont="1" applyBorder="1" applyAlignment="1">
      <alignment horizontal="center" vertical="center"/>
    </xf>
    <xf numFmtId="49" fontId="3" fillId="0" borderId="37" xfId="0" applyNumberFormat="1" applyFont="1" applyBorder="1" applyAlignment="1">
      <alignment horizontal="center" vertical="center"/>
    </xf>
    <xf numFmtId="4" fontId="3" fillId="0" borderId="37" xfId="0" applyNumberFormat="1" applyFont="1" applyBorder="1" applyAlignment="1">
      <alignment horizontal="right" vertical="center"/>
    </xf>
    <xf numFmtId="49" fontId="3" fillId="0" borderId="8" xfId="0" applyNumberFormat="1" applyFont="1" applyBorder="1" applyAlignment="1">
      <alignment horizontal="center" vertical="center"/>
    </xf>
    <xf numFmtId="4" fontId="3" fillId="0" borderId="8" xfId="0" applyNumberFormat="1" applyFont="1" applyBorder="1" applyAlignment="1">
      <alignment horizontal="right" vertical="center"/>
    </xf>
    <xf numFmtId="49" fontId="3" fillId="0" borderId="34" xfId="0" applyNumberFormat="1" applyFont="1" applyBorder="1" applyAlignment="1">
      <alignment horizontal="center" vertical="center"/>
    </xf>
    <xf numFmtId="4" fontId="3" fillId="0" borderId="34" xfId="0" applyNumberFormat="1" applyFont="1" applyBorder="1" applyAlignment="1">
      <alignment horizontal="right" vertical="center"/>
    </xf>
    <xf numFmtId="43" fontId="3" fillId="0" borderId="37" xfId="0" applyNumberFormat="1" applyFont="1" applyBorder="1" applyAlignment="1">
      <alignment horizontal="right" vertical="center"/>
    </xf>
    <xf numFmtId="43" fontId="3" fillId="0" borderId="8" xfId="0" applyNumberFormat="1" applyFont="1" applyBorder="1" applyAlignment="1">
      <alignment horizontal="right" vertical="center"/>
    </xf>
    <xf numFmtId="43" fontId="3" fillId="0" borderId="34" xfId="0" applyNumberFormat="1" applyFont="1" applyBorder="1" applyAlignment="1">
      <alignment horizontal="right" vertical="center"/>
    </xf>
    <xf numFmtId="0" fontId="4" fillId="4" borderId="6" xfId="0" applyFont="1" applyFill="1" applyBorder="1" applyAlignment="1">
      <alignment horizontal="justify" vertical="center"/>
    </xf>
    <xf numFmtId="4" fontId="3" fillId="4" borderId="6" xfId="0" applyNumberFormat="1" applyFont="1" applyFill="1" applyBorder="1" applyAlignment="1">
      <alignment vertical="center"/>
    </xf>
    <xf numFmtId="4" fontId="3" fillId="4" borderId="6" xfId="0" applyNumberFormat="1" applyFont="1" applyFill="1" applyBorder="1" applyAlignment="1">
      <alignment horizontal="center" vertical="center"/>
    </xf>
    <xf numFmtId="0" fontId="4" fillId="7" borderId="49" xfId="0" applyFont="1" applyFill="1" applyBorder="1" applyAlignment="1">
      <alignment horizontal="justify" vertical="center" wrapText="1"/>
    </xf>
    <xf numFmtId="4" fontId="3" fillId="7" borderId="47" xfId="0" applyNumberFormat="1" applyFont="1" applyFill="1" applyBorder="1" applyAlignment="1">
      <alignment vertical="center"/>
    </xf>
    <xf numFmtId="4" fontId="3" fillId="7" borderId="47" xfId="0" applyNumberFormat="1" applyFont="1" applyFill="1" applyBorder="1" applyAlignment="1">
      <alignment horizontal="center" vertical="center"/>
    </xf>
    <xf numFmtId="4" fontId="3" fillId="9" borderId="10" xfId="0" applyNumberFormat="1" applyFont="1" applyFill="1" applyBorder="1" applyAlignment="1">
      <alignment horizontal="right" vertical="center"/>
    </xf>
    <xf numFmtId="49" fontId="3" fillId="9" borderId="10" xfId="0" applyNumberFormat="1" applyFont="1" applyFill="1" applyBorder="1" applyAlignment="1">
      <alignment horizontal="center" vertical="center"/>
    </xf>
    <xf numFmtId="2" fontId="4" fillId="4" borderId="20" xfId="0" applyNumberFormat="1" applyFont="1" applyFill="1" applyBorder="1" applyAlignment="1">
      <alignment horizontal="center" vertical="center"/>
    </xf>
    <xf numFmtId="2" fontId="17" fillId="0" borderId="13" xfId="0" applyNumberFormat="1" applyFont="1" applyBorder="1" applyAlignment="1">
      <alignment horizontal="center" vertical="center"/>
    </xf>
    <xf numFmtId="2" fontId="17" fillId="0" borderId="14" xfId="0" applyNumberFormat="1" applyFont="1" applyBorder="1" applyAlignment="1">
      <alignment horizontal="center" vertical="center"/>
    </xf>
    <xf numFmtId="2" fontId="23" fillId="4" borderId="32" xfId="0" applyNumberFormat="1" applyFont="1" applyFill="1" applyBorder="1" applyAlignment="1">
      <alignment horizontal="center" vertical="center"/>
    </xf>
    <xf numFmtId="2" fontId="17" fillId="0" borderId="16" xfId="0" applyNumberFormat="1" applyFont="1" applyBorder="1" applyAlignment="1">
      <alignment horizontal="center" vertical="center"/>
    </xf>
    <xf numFmtId="2" fontId="17" fillId="0" borderId="24" xfId="0" applyNumberFormat="1" applyFont="1" applyBorder="1" applyAlignment="1">
      <alignment horizontal="center" vertical="center"/>
    </xf>
    <xf numFmtId="2" fontId="17" fillId="0" borderId="23" xfId="0" applyNumberFormat="1" applyFont="1" applyBorder="1" applyAlignment="1">
      <alignment horizontal="center" vertical="center"/>
    </xf>
    <xf numFmtId="2" fontId="17" fillId="0" borderId="31" xfId="0" applyNumberFormat="1" applyFont="1" applyBorder="1" applyAlignment="1">
      <alignment horizontal="center" vertical="center"/>
    </xf>
    <xf numFmtId="2" fontId="17" fillId="11" borderId="32" xfId="0" applyNumberFormat="1" applyFont="1" applyFill="1" applyBorder="1" applyAlignment="1">
      <alignment horizontal="center" vertical="center"/>
    </xf>
    <xf numFmtId="2" fontId="17" fillId="0" borderId="45" xfId="0" applyNumberFormat="1" applyFont="1" applyBorder="1" applyAlignment="1">
      <alignment horizontal="center" vertical="center"/>
    </xf>
    <xf numFmtId="2" fontId="17" fillId="0" borderId="36" xfId="0" applyNumberFormat="1" applyFont="1" applyBorder="1" applyAlignment="1">
      <alignment horizontal="center" vertical="center"/>
    </xf>
    <xf numFmtId="2" fontId="17" fillId="0" borderId="43" xfId="0" applyNumberFormat="1" applyFont="1" applyBorder="1" applyAlignment="1">
      <alignment horizontal="center" vertical="center"/>
    </xf>
    <xf numFmtId="2" fontId="18" fillId="12" borderId="36" xfId="2" applyNumberFormat="1" applyFont="1" applyFill="1" applyBorder="1" applyAlignment="1">
      <alignment horizontal="center" vertical="center" wrapText="1"/>
    </xf>
    <xf numFmtId="2" fontId="18" fillId="12" borderId="14" xfId="2" applyNumberFormat="1" applyFont="1" applyFill="1" applyBorder="1" applyAlignment="1">
      <alignment horizontal="center" vertical="center" wrapText="1"/>
    </xf>
    <xf numFmtId="2" fontId="23" fillId="7" borderId="46" xfId="0" applyNumberFormat="1" applyFont="1" applyFill="1" applyBorder="1" applyAlignment="1">
      <alignment horizontal="center" vertical="center"/>
    </xf>
    <xf numFmtId="2" fontId="23" fillId="4" borderId="18" xfId="0" applyNumberFormat="1" applyFont="1" applyFill="1" applyBorder="1" applyAlignment="1">
      <alignment horizontal="center" vertical="center"/>
    </xf>
    <xf numFmtId="4" fontId="11" fillId="0" borderId="9" xfId="11" applyNumberFormat="1" applyFont="1" applyFill="1" applyBorder="1" applyAlignment="1">
      <alignment horizontal="justify" vertical="center" wrapText="1"/>
    </xf>
    <xf numFmtId="4" fontId="11" fillId="0" borderId="8" xfId="11" applyNumberFormat="1" applyFont="1" applyFill="1" applyBorder="1" applyAlignment="1">
      <alignment horizontal="justify" vertical="center" wrapText="1"/>
    </xf>
    <xf numFmtId="0" fontId="11" fillId="0" borderId="8" xfId="0" applyFont="1" applyFill="1" applyBorder="1" applyAlignment="1">
      <alignment horizontal="justify" vertical="center" wrapText="1"/>
    </xf>
    <xf numFmtId="4" fontId="11" fillId="0" borderId="8" xfId="11" applyNumberFormat="1" applyFont="1" applyBorder="1" applyAlignment="1">
      <alignment horizontal="center" vertical="center"/>
    </xf>
    <xf numFmtId="0" fontId="12" fillId="14" borderId="8" xfId="0" applyFont="1" applyFill="1" applyBorder="1" applyAlignment="1">
      <alignment horizontal="justify" vertical="center"/>
    </xf>
    <xf numFmtId="4" fontId="11" fillId="0" borderId="8" xfId="13" applyNumberFormat="1" applyFont="1" applyFill="1" applyBorder="1" applyAlignment="1">
      <alignment horizontal="justify" vertical="center" wrapText="1"/>
    </xf>
    <xf numFmtId="4" fontId="11" fillId="0" borderId="30" xfId="11" applyNumberFormat="1" applyFont="1" applyFill="1" applyBorder="1" applyAlignment="1">
      <alignment horizontal="justify" vertical="center" wrapText="1"/>
    </xf>
    <xf numFmtId="4" fontId="11" fillId="0" borderId="30" xfId="11" applyNumberFormat="1" applyFont="1" applyBorder="1" applyAlignment="1">
      <alignment horizontal="center" vertical="center"/>
    </xf>
    <xf numFmtId="1" fontId="23" fillId="7" borderId="18" xfId="0" applyNumberFormat="1" applyFont="1" applyFill="1" applyBorder="1" applyAlignment="1">
      <alignment horizontal="center" vertical="center"/>
    </xf>
    <xf numFmtId="1" fontId="23" fillId="9" borderId="11" xfId="0" applyNumberFormat="1" applyFont="1" applyFill="1" applyBorder="1" applyAlignment="1">
      <alignment horizontal="center" vertical="center"/>
    </xf>
    <xf numFmtId="1" fontId="23" fillId="7" borderId="11" xfId="0" applyNumberFormat="1" applyFont="1" applyFill="1" applyBorder="1" applyAlignment="1">
      <alignment horizontal="center" vertical="center"/>
    </xf>
    <xf numFmtId="2" fontId="23" fillId="2" borderId="14" xfId="0" applyNumberFormat="1" applyFont="1" applyFill="1" applyBorder="1" applyAlignment="1">
      <alignment horizontal="center" vertical="center"/>
    </xf>
    <xf numFmtId="0" fontId="4" fillId="2" borderId="8" xfId="0" applyFont="1" applyFill="1" applyBorder="1" applyAlignment="1">
      <alignment horizontal="justify" vertical="center" wrapText="1"/>
    </xf>
    <xf numFmtId="4" fontId="3" fillId="0" borderId="8" xfId="0" applyNumberFormat="1" applyFont="1" applyFill="1" applyBorder="1" applyAlignment="1">
      <alignment vertical="center"/>
    </xf>
    <xf numFmtId="4" fontId="11" fillId="0" borderId="8" xfId="11" applyNumberFormat="1" applyFont="1" applyFill="1" applyBorder="1" applyAlignment="1">
      <alignment horizontal="center" vertical="center"/>
    </xf>
    <xf numFmtId="4" fontId="3" fillId="0" borderId="30" xfId="0" applyNumberFormat="1" applyFont="1" applyFill="1" applyBorder="1" applyAlignment="1">
      <alignment horizontal="center" vertical="center"/>
    </xf>
    <xf numFmtId="0" fontId="11" fillId="0" borderId="37" xfId="0" applyFont="1" applyBorder="1" applyAlignment="1">
      <alignment horizontal="justify" vertical="center" wrapText="1"/>
    </xf>
    <xf numFmtId="2" fontId="23" fillId="2" borderId="13" xfId="0" applyNumberFormat="1" applyFont="1" applyFill="1" applyBorder="1" applyAlignment="1">
      <alignment horizontal="center" vertical="center"/>
    </xf>
    <xf numFmtId="0" fontId="4" fillId="2" borderId="9" xfId="0" applyFont="1" applyFill="1" applyBorder="1" applyAlignment="1">
      <alignment horizontal="justify" vertical="center" wrapText="1"/>
    </xf>
    <xf numFmtId="4" fontId="3" fillId="0" borderId="9" xfId="0" applyNumberFormat="1" applyFont="1" applyFill="1" applyBorder="1" applyAlignment="1">
      <alignment vertical="center"/>
    </xf>
    <xf numFmtId="4" fontId="3" fillId="0" borderId="9" xfId="0" applyNumberFormat="1" applyFont="1" applyFill="1" applyBorder="1" applyAlignment="1">
      <alignment horizontal="center" vertical="center"/>
    </xf>
    <xf numFmtId="0" fontId="11" fillId="0" borderId="34" xfId="0" applyFont="1" applyBorder="1" applyAlignment="1">
      <alignment horizontal="justify" vertical="center"/>
    </xf>
    <xf numFmtId="4" fontId="11" fillId="0" borderId="34" xfId="12" applyNumberFormat="1" applyFont="1" applyFill="1" applyBorder="1" applyAlignment="1">
      <alignment horizontal="justify" vertical="center" wrapText="1"/>
    </xf>
    <xf numFmtId="165" fontId="23" fillId="2" borderId="14" xfId="0" applyNumberFormat="1" applyFont="1" applyFill="1" applyBorder="1" applyAlignment="1">
      <alignment horizontal="center" vertical="center"/>
    </xf>
    <xf numFmtId="0" fontId="11" fillId="0" borderId="56" xfId="0" applyFont="1" applyFill="1" applyBorder="1" applyAlignment="1">
      <alignment horizontal="justify" vertical="center" wrapText="1"/>
    </xf>
    <xf numFmtId="0" fontId="11" fillId="0" borderId="54" xfId="0" applyFont="1" applyFill="1" applyBorder="1" applyAlignment="1">
      <alignment horizontal="justify" vertical="center" wrapText="1"/>
    </xf>
    <xf numFmtId="2" fontId="17" fillId="0" borderId="42" xfId="0" applyNumberFormat="1" applyFont="1" applyBorder="1" applyAlignment="1">
      <alignment horizontal="center" vertical="center"/>
    </xf>
    <xf numFmtId="4" fontId="11" fillId="0" borderId="55" xfId="12" applyNumberFormat="1" applyFont="1" applyBorder="1" applyAlignment="1">
      <alignment horizontal="justify" vertical="center" wrapText="1"/>
    </xf>
    <xf numFmtId="4" fontId="3" fillId="0" borderId="6" xfId="0" applyNumberFormat="1" applyFont="1" applyBorder="1" applyAlignment="1">
      <alignment horizontal="center" vertical="center"/>
    </xf>
    <xf numFmtId="0" fontId="3" fillId="0" borderId="55" xfId="0" applyFont="1" applyBorder="1" applyAlignment="1">
      <alignment horizontal="center" vertical="center"/>
    </xf>
    <xf numFmtId="0" fontId="0" fillId="0" borderId="0" xfId="0" applyAlignment="1">
      <alignment vertical="center"/>
    </xf>
    <xf numFmtId="0" fontId="3" fillId="0" borderId="0" xfId="0" applyFont="1" applyAlignment="1">
      <alignment vertical="center"/>
    </xf>
    <xf numFmtId="2" fontId="17" fillId="0" borderId="33" xfId="0" applyNumberFormat="1" applyFont="1" applyBorder="1" applyAlignment="1">
      <alignment horizontal="center" vertical="center"/>
    </xf>
    <xf numFmtId="165" fontId="23" fillId="2" borderId="13" xfId="0" applyNumberFormat="1" applyFont="1" applyFill="1" applyBorder="1" applyAlignment="1">
      <alignment horizontal="center" vertical="center"/>
    </xf>
    <xf numFmtId="4" fontId="18" fillId="0" borderId="13" xfId="11" applyNumberFormat="1" applyFont="1" applyBorder="1" applyAlignment="1">
      <alignment horizontal="center" vertical="center"/>
    </xf>
    <xf numFmtId="4" fontId="18" fillId="0" borderId="14" xfId="11" applyNumberFormat="1" applyFont="1" applyBorder="1" applyAlignment="1">
      <alignment horizontal="center" vertical="center"/>
    </xf>
    <xf numFmtId="0" fontId="26" fillId="13" borderId="14" xfId="8" applyFont="1" applyFill="1" applyBorder="1" applyAlignment="1">
      <alignment horizontal="center" vertical="center"/>
    </xf>
    <xf numFmtId="2" fontId="17" fillId="0" borderId="0" xfId="0" applyNumberFormat="1" applyFont="1" applyAlignment="1">
      <alignment horizontal="center" vertical="center"/>
    </xf>
    <xf numFmtId="4" fontId="18" fillId="0" borderId="36" xfId="11" applyNumberFormat="1" applyFont="1" applyBorder="1" applyAlignment="1">
      <alignment horizontal="center" vertical="center"/>
    </xf>
    <xf numFmtId="4" fontId="11" fillId="0" borderId="37" xfId="11" applyNumberFormat="1" applyFont="1" applyFill="1" applyBorder="1" applyAlignment="1">
      <alignment horizontal="justify" vertical="center" wrapText="1"/>
    </xf>
    <xf numFmtId="0" fontId="4" fillId="7" borderId="2" xfId="0" applyFont="1" applyFill="1" applyBorder="1" applyAlignment="1">
      <alignment horizontal="justify" vertical="center"/>
    </xf>
    <xf numFmtId="2" fontId="23" fillId="4" borderId="11" xfId="0" applyNumberFormat="1" applyFont="1" applyFill="1" applyBorder="1" applyAlignment="1">
      <alignment horizontal="center" vertical="center"/>
    </xf>
    <xf numFmtId="0" fontId="12" fillId="4" borderId="21" xfId="0" applyFont="1" applyFill="1" applyBorder="1" applyAlignment="1">
      <alignment horizontal="center" vertical="center" wrapText="1"/>
    </xf>
    <xf numFmtId="43" fontId="3" fillId="7" borderId="6" xfId="0" applyNumberFormat="1" applyFont="1" applyFill="1" applyBorder="1" applyAlignment="1">
      <alignment vertical="center"/>
    </xf>
    <xf numFmtId="43" fontId="4" fillId="8" borderId="19" xfId="0" applyNumberFormat="1" applyFont="1" applyFill="1" applyBorder="1" applyAlignment="1">
      <alignment vertical="center"/>
    </xf>
    <xf numFmtId="43" fontId="3" fillId="0" borderId="9" xfId="0" applyNumberFormat="1" applyFont="1" applyBorder="1" applyAlignment="1">
      <alignment horizontal="right" vertical="center"/>
    </xf>
    <xf numFmtId="43" fontId="3" fillId="0" borderId="51" xfId="0" applyNumberFormat="1" applyFont="1" applyBorder="1" applyAlignment="1">
      <alignment horizontal="right" vertical="center"/>
    </xf>
    <xf numFmtId="43" fontId="0" fillId="0" borderId="15" xfId="0" applyNumberFormat="1" applyBorder="1" applyAlignment="1">
      <alignment horizontal="right"/>
    </xf>
    <xf numFmtId="43" fontId="3" fillId="4" borderId="1" xfId="0" applyNumberFormat="1" applyFont="1" applyFill="1" applyBorder="1" applyAlignment="1">
      <alignment horizontal="right" vertical="center"/>
    </xf>
    <xf numFmtId="43" fontId="4" fillId="4" borderId="12" xfId="0" applyNumberFormat="1" applyFont="1" applyFill="1" applyBorder="1" applyAlignment="1">
      <alignment horizontal="right" vertical="center"/>
    </xf>
    <xf numFmtId="43" fontId="3" fillId="7" borderId="3" xfId="0" applyNumberFormat="1" applyFont="1" applyFill="1" applyBorder="1" applyAlignment="1">
      <alignment horizontal="right" vertical="center"/>
    </xf>
    <xf numFmtId="43" fontId="3" fillId="8" borderId="12" xfId="0" applyNumberFormat="1" applyFont="1" applyFill="1" applyBorder="1" applyAlignment="1">
      <alignment horizontal="right" vertical="center"/>
    </xf>
    <xf numFmtId="43" fontId="3" fillId="0" borderId="7" xfId="0" applyNumberFormat="1" applyFont="1" applyBorder="1" applyAlignment="1">
      <alignment horizontal="right" vertical="center"/>
    </xf>
    <xf numFmtId="43" fontId="3" fillId="0" borderId="0" xfId="0" applyNumberFormat="1" applyFont="1" applyBorder="1" applyAlignment="1">
      <alignment horizontal="right" vertical="center"/>
    </xf>
    <xf numFmtId="43" fontId="3" fillId="0" borderId="38" xfId="0" applyNumberFormat="1" applyFont="1" applyBorder="1" applyAlignment="1">
      <alignment horizontal="right" vertical="center"/>
    </xf>
    <xf numFmtId="43" fontId="0" fillId="0" borderId="38" xfId="0" applyNumberFormat="1" applyBorder="1" applyAlignment="1">
      <alignment horizontal="right"/>
    </xf>
    <xf numFmtId="43" fontId="3" fillId="0" borderId="25" xfId="0" applyNumberFormat="1" applyFont="1" applyBorder="1" applyAlignment="1">
      <alignment horizontal="right" vertical="center"/>
    </xf>
    <xf numFmtId="43" fontId="3" fillId="0" borderId="28" xfId="0" applyNumberFormat="1" applyFont="1" applyBorder="1" applyAlignment="1">
      <alignment horizontal="right" vertical="center"/>
    </xf>
    <xf numFmtId="43" fontId="3" fillId="0" borderId="9" xfId="0" applyNumberFormat="1" applyFont="1" applyFill="1" applyBorder="1" applyAlignment="1">
      <alignment horizontal="right" vertical="center"/>
    </xf>
    <xf numFmtId="43" fontId="3" fillId="0" borderId="41" xfId="0" applyNumberFormat="1" applyFont="1" applyBorder="1" applyAlignment="1">
      <alignment horizontal="right" vertical="center"/>
    </xf>
    <xf numFmtId="43" fontId="3" fillId="0" borderId="27" xfId="0" applyNumberFormat="1" applyFont="1" applyBorder="1" applyAlignment="1">
      <alignment horizontal="right" vertical="center"/>
    </xf>
    <xf numFmtId="43" fontId="3" fillId="0" borderId="40" xfId="0" applyNumberFormat="1" applyFont="1" applyBorder="1" applyAlignment="1">
      <alignment horizontal="right" vertical="center"/>
    </xf>
    <xf numFmtId="43" fontId="0" fillId="0" borderId="53" xfId="0" applyNumberFormat="1" applyBorder="1" applyAlignment="1">
      <alignment horizontal="right"/>
    </xf>
    <xf numFmtId="43" fontId="3" fillId="0" borderId="8" xfId="0" applyNumberFormat="1" applyFont="1" applyFill="1" applyBorder="1" applyAlignment="1">
      <alignment horizontal="right" vertical="center"/>
    </xf>
    <xf numFmtId="43" fontId="3" fillId="0" borderId="15" xfId="0" applyNumberFormat="1" applyFont="1" applyBorder="1" applyAlignment="1">
      <alignment horizontal="right" vertical="center"/>
    </xf>
    <xf numFmtId="43" fontId="3" fillId="0" borderId="6" xfId="0" applyNumberFormat="1" applyFont="1" applyBorder="1" applyAlignment="1">
      <alignment horizontal="right" vertical="center"/>
    </xf>
    <xf numFmtId="43" fontId="21" fillId="0" borderId="9" xfId="11" applyNumberFormat="1" applyFont="1" applyBorder="1" applyAlignment="1">
      <alignment horizontal="right" vertical="center"/>
    </xf>
    <xf numFmtId="43" fontId="11" fillId="0" borderId="9" xfId="11" applyNumberFormat="1" applyFont="1" applyBorder="1" applyAlignment="1">
      <alignment horizontal="right" vertical="center"/>
    </xf>
    <xf numFmtId="43" fontId="21" fillId="0" borderId="51" xfId="11" applyNumberFormat="1" applyFont="1" applyBorder="1" applyAlignment="1">
      <alignment horizontal="right" vertical="center"/>
    </xf>
    <xf numFmtId="43" fontId="21" fillId="0" borderId="27" xfId="11" applyNumberFormat="1" applyFont="1" applyBorder="1" applyAlignment="1">
      <alignment horizontal="right" vertical="center"/>
    </xf>
    <xf numFmtId="43" fontId="11" fillId="0" borderId="8" xfId="11" applyNumberFormat="1" applyFont="1" applyBorder="1" applyAlignment="1">
      <alignment horizontal="right" vertical="center"/>
    </xf>
    <xf numFmtId="43" fontId="21" fillId="0" borderId="29" xfId="11" applyNumberFormat="1" applyFont="1" applyBorder="1" applyAlignment="1">
      <alignment horizontal="right" vertical="center"/>
    </xf>
    <xf numFmtId="43" fontId="11" fillId="0" borderId="30" xfId="11" applyNumberFormat="1" applyFont="1" applyBorder="1" applyAlignment="1">
      <alignment horizontal="right" vertical="center"/>
    </xf>
    <xf numFmtId="43" fontId="21" fillId="0" borderId="8" xfId="11" applyNumberFormat="1" applyFont="1" applyBorder="1" applyAlignment="1">
      <alignment horizontal="right" vertical="center"/>
    </xf>
    <xf numFmtId="43" fontId="21" fillId="0" borderId="15" xfId="11" applyNumberFormat="1" applyFont="1" applyBorder="1" applyAlignment="1">
      <alignment horizontal="right" vertical="center"/>
    </xf>
    <xf numFmtId="43" fontId="21" fillId="0" borderId="30" xfId="11" applyNumberFormat="1" applyFont="1" applyBorder="1" applyAlignment="1">
      <alignment horizontal="right" vertical="center"/>
    </xf>
    <xf numFmtId="43" fontId="21" fillId="0" borderId="52" xfId="11" applyNumberFormat="1" applyFont="1" applyBorder="1" applyAlignment="1">
      <alignment horizontal="right" vertical="center"/>
    </xf>
    <xf numFmtId="43" fontId="3" fillId="7" borderId="4" xfId="0" applyNumberFormat="1" applyFont="1" applyFill="1" applyBorder="1" applyAlignment="1">
      <alignment horizontal="right" vertical="center"/>
    </xf>
    <xf numFmtId="43" fontId="4" fillId="8" borderId="12" xfId="0" applyNumberFormat="1" applyFont="1" applyFill="1" applyBorder="1" applyAlignment="1">
      <alignment horizontal="right" vertical="center"/>
    </xf>
    <xf numFmtId="43" fontId="11" fillId="0" borderId="37" xfId="6" applyNumberFormat="1" applyFont="1" applyBorder="1" applyAlignment="1">
      <alignment horizontal="right" vertical="center"/>
    </xf>
    <xf numFmtId="43" fontId="3" fillId="0" borderId="39" xfId="0" applyNumberFormat="1" applyFont="1" applyBorder="1" applyAlignment="1">
      <alignment horizontal="right" vertical="center"/>
    </xf>
    <xf numFmtId="43" fontId="3" fillId="11" borderId="1" xfId="0" applyNumberFormat="1" applyFont="1" applyFill="1" applyBorder="1" applyAlignment="1">
      <alignment horizontal="right" vertical="center"/>
    </xf>
    <xf numFmtId="43" fontId="4" fillId="11" borderId="12" xfId="0" applyNumberFormat="1" applyFont="1" applyFill="1" applyBorder="1" applyAlignment="1">
      <alignment horizontal="right" vertical="center"/>
    </xf>
    <xf numFmtId="43" fontId="3" fillId="9" borderId="3" xfId="0" applyNumberFormat="1" applyFont="1" applyFill="1" applyBorder="1" applyAlignment="1">
      <alignment horizontal="right" vertical="center"/>
    </xf>
    <xf numFmtId="43" fontId="3" fillId="10" borderId="12" xfId="0" applyNumberFormat="1" applyFont="1" applyFill="1" applyBorder="1" applyAlignment="1">
      <alignment horizontal="right" vertical="center"/>
    </xf>
    <xf numFmtId="43" fontId="3" fillId="0" borderId="56" xfId="0" applyNumberFormat="1" applyFont="1" applyBorder="1" applyAlignment="1">
      <alignment horizontal="right" vertical="center"/>
    </xf>
    <xf numFmtId="43" fontId="3" fillId="0" borderId="54" xfId="0" applyNumberFormat="1" applyFont="1" applyBorder="1" applyAlignment="1">
      <alignment horizontal="right" vertical="center"/>
    </xf>
    <xf numFmtId="43" fontId="11" fillId="0" borderId="37" xfId="11" applyNumberFormat="1" applyFont="1" applyBorder="1" applyAlignment="1">
      <alignment vertical="center"/>
    </xf>
    <xf numFmtId="43" fontId="11" fillId="0" borderId="38" xfId="11" applyNumberFormat="1" applyFont="1" applyBorder="1" applyAlignment="1">
      <alignment vertical="center"/>
    </xf>
    <xf numFmtId="43" fontId="11" fillId="0" borderId="8" xfId="11" applyNumberFormat="1" applyFont="1" applyBorder="1" applyAlignment="1">
      <alignment vertical="center"/>
    </xf>
    <xf numFmtId="43" fontId="11" fillId="0" borderId="15" xfId="11" applyNumberFormat="1" applyFont="1" applyBorder="1" applyAlignment="1">
      <alignment vertical="center"/>
    </xf>
    <xf numFmtId="43" fontId="3" fillId="0" borderId="8" xfId="0" applyNumberFormat="1" applyFont="1" applyBorder="1" applyAlignment="1">
      <alignment vertical="center"/>
    </xf>
    <xf numFmtId="43" fontId="3" fillId="0" borderId="15" xfId="0" applyNumberFormat="1" applyFont="1" applyBorder="1" applyAlignment="1">
      <alignment vertical="center"/>
    </xf>
    <xf numFmtId="43" fontId="4" fillId="4" borderId="35" xfId="0" applyNumberFormat="1" applyFont="1" applyFill="1" applyBorder="1" applyAlignment="1">
      <alignment horizontal="right" vertical="center"/>
    </xf>
    <xf numFmtId="43" fontId="3" fillId="7" borderId="3" xfId="0" applyNumberFormat="1" applyFont="1" applyFill="1" applyBorder="1" applyAlignment="1">
      <alignment vertical="center"/>
    </xf>
    <xf numFmtId="43" fontId="3" fillId="8" borderId="12" xfId="0" applyNumberFormat="1" applyFont="1" applyFill="1" applyBorder="1" applyAlignment="1">
      <alignment vertical="center"/>
    </xf>
    <xf numFmtId="43" fontId="11" fillId="12" borderId="37" xfId="3" applyNumberFormat="1" applyFont="1" applyFill="1" applyBorder="1" applyAlignment="1">
      <alignment horizontal="right" vertical="center" wrapText="1"/>
    </xf>
    <xf numFmtId="43" fontId="11" fillId="12" borderId="8" xfId="3" applyNumberFormat="1" applyFont="1" applyFill="1" applyBorder="1" applyAlignment="1">
      <alignment horizontal="right" vertical="center" wrapText="1"/>
    </xf>
    <xf numFmtId="43" fontId="3" fillId="0" borderId="30" xfId="0" applyNumberFormat="1" applyFont="1" applyBorder="1" applyAlignment="1">
      <alignment horizontal="right" vertical="center"/>
    </xf>
    <xf numFmtId="43" fontId="3" fillId="7" borderId="4" xfId="0" applyNumberFormat="1" applyFont="1" applyFill="1" applyBorder="1" applyAlignment="1">
      <alignment vertical="center"/>
    </xf>
    <xf numFmtId="43" fontId="16" fillId="0" borderId="25" xfId="0" applyNumberFormat="1" applyFont="1" applyBorder="1" applyAlignment="1">
      <alignment horizontal="right" vertical="center"/>
    </xf>
    <xf numFmtId="43" fontId="16" fillId="0" borderId="27" xfId="0" applyNumberFormat="1" applyFont="1" applyBorder="1" applyAlignment="1">
      <alignment horizontal="right" vertical="center"/>
    </xf>
    <xf numFmtId="43" fontId="0" fillId="0" borderId="8" xfId="0" applyNumberFormat="1" applyBorder="1" applyAlignment="1">
      <alignment horizontal="right" vertical="center"/>
    </xf>
    <xf numFmtId="43" fontId="0" fillId="0" borderId="30" xfId="0" applyNumberFormat="1" applyBorder="1" applyAlignment="1">
      <alignment horizontal="right" vertical="center"/>
    </xf>
    <xf numFmtId="43" fontId="11" fillId="0" borderId="30" xfId="11" applyNumberFormat="1" applyFont="1" applyBorder="1" applyAlignment="1">
      <alignment vertical="center"/>
    </xf>
    <xf numFmtId="43" fontId="11" fillId="0" borderId="52" xfId="11" applyNumberFormat="1" applyFont="1" applyBorder="1" applyAlignment="1">
      <alignment vertical="center"/>
    </xf>
    <xf numFmtId="43" fontId="11" fillId="0" borderId="8" xfId="6" applyNumberFormat="1" applyFont="1" applyBorder="1" applyAlignment="1">
      <alignment horizontal="right" vertical="center"/>
    </xf>
    <xf numFmtId="43" fontId="3" fillId="0" borderId="34" xfId="0" applyNumberFormat="1" applyFont="1" applyBorder="1" applyAlignment="1">
      <alignment horizontal="center" vertical="center"/>
    </xf>
    <xf numFmtId="43" fontId="3" fillId="0" borderId="53" xfId="0" applyNumberFormat="1" applyFont="1" applyBorder="1" applyAlignment="1">
      <alignment horizontal="center" vertical="center"/>
    </xf>
    <xf numFmtId="43" fontId="11" fillId="0" borderId="9" xfId="6" applyNumberFormat="1" applyFont="1" applyBorder="1" applyAlignment="1">
      <alignment horizontal="right" vertical="center"/>
    </xf>
    <xf numFmtId="0" fontId="4" fillId="7" borderId="5" xfId="0" applyFont="1" applyFill="1" applyBorder="1" applyAlignment="1">
      <alignment vertical="center" wrapText="1"/>
    </xf>
    <xf numFmtId="43" fontId="3" fillId="7" borderId="6" xfId="0" applyNumberFormat="1" applyFont="1" applyFill="1" applyBorder="1" applyAlignment="1">
      <alignment horizontal="right" vertical="center"/>
    </xf>
    <xf numFmtId="43" fontId="3" fillId="8" borderId="19" xfId="0" applyNumberFormat="1" applyFont="1" applyFill="1" applyBorder="1" applyAlignment="1">
      <alignment horizontal="right" vertical="center"/>
    </xf>
    <xf numFmtId="0" fontId="11" fillId="0" borderId="8" xfId="4" applyFont="1" applyBorder="1" applyAlignment="1">
      <alignment horizontal="justify" wrapText="1"/>
    </xf>
    <xf numFmtId="43" fontId="32" fillId="0" borderId="8" xfId="0" applyNumberFormat="1" applyFont="1" applyBorder="1" applyAlignment="1">
      <alignment horizontal="right" vertical="center"/>
    </xf>
    <xf numFmtId="43" fontId="12" fillId="9" borderId="22" xfId="0" applyNumberFormat="1" applyFont="1" applyFill="1" applyBorder="1" applyAlignment="1">
      <alignment horizontal="right" vertical="center"/>
    </xf>
    <xf numFmtId="43" fontId="32" fillId="0" borderId="37" xfId="0" applyNumberFormat="1" applyFont="1" applyBorder="1" applyAlignment="1">
      <alignment horizontal="right" vertical="center"/>
    </xf>
    <xf numFmtId="43" fontId="32" fillId="0" borderId="34" xfId="0" applyNumberFormat="1" applyFont="1" applyBorder="1" applyAlignment="1">
      <alignment horizontal="right" vertical="center"/>
    </xf>
    <xf numFmtId="43" fontId="11" fillId="0" borderId="8" xfId="0" applyNumberFormat="1" applyFont="1" applyBorder="1" applyAlignment="1">
      <alignment horizontal="right" vertical="center"/>
    </xf>
    <xf numFmtId="43" fontId="11" fillId="7" borderId="3" xfId="0" applyNumberFormat="1" applyFont="1" applyFill="1" applyBorder="1" applyAlignment="1">
      <alignment vertical="center"/>
    </xf>
    <xf numFmtId="43" fontId="11" fillId="7" borderId="4" xfId="0" applyNumberFormat="1" applyFont="1" applyFill="1" applyBorder="1" applyAlignment="1">
      <alignment vertical="center"/>
    </xf>
    <xf numFmtId="43" fontId="12" fillId="8" borderId="12" xfId="0" applyNumberFormat="1" applyFont="1" applyFill="1" applyBorder="1" applyAlignment="1">
      <alignment vertical="center"/>
    </xf>
    <xf numFmtId="43" fontId="11" fillId="0" borderId="51" xfId="0" applyNumberFormat="1" applyFont="1" applyBorder="1" applyAlignment="1">
      <alignment vertical="center"/>
    </xf>
    <xf numFmtId="43" fontId="11" fillId="0" borderId="15" xfId="0" applyNumberFormat="1" applyFont="1" applyBorder="1" applyAlignment="1">
      <alignment vertical="center"/>
    </xf>
    <xf numFmtId="43" fontId="33" fillId="0" borderId="15" xfId="0" applyNumberFormat="1" applyFont="1" applyBorder="1" applyAlignment="1"/>
    <xf numFmtId="43" fontId="11" fillId="0" borderId="38" xfId="0" applyNumberFormat="1" applyFont="1" applyBorder="1" applyAlignment="1">
      <alignment vertical="center"/>
    </xf>
    <xf numFmtId="43" fontId="11" fillId="7" borderId="47" xfId="0" applyNumberFormat="1" applyFont="1" applyFill="1" applyBorder="1" applyAlignment="1">
      <alignment vertical="center"/>
    </xf>
    <xf numFmtId="43" fontId="11" fillId="7" borderId="50" xfId="0" applyNumberFormat="1" applyFont="1" applyFill="1" applyBorder="1" applyAlignment="1">
      <alignment vertical="center"/>
    </xf>
    <xf numFmtId="43" fontId="12" fillId="8" borderId="48" xfId="0" applyNumberFormat="1" applyFont="1" applyFill="1" applyBorder="1" applyAlignment="1">
      <alignment vertical="center"/>
    </xf>
    <xf numFmtId="43" fontId="11" fillId="4" borderId="6" xfId="0" applyNumberFormat="1" applyFont="1" applyFill="1" applyBorder="1" applyAlignment="1">
      <alignment vertical="center"/>
    </xf>
    <xf numFmtId="43" fontId="12" fillId="4" borderId="19" xfId="0" applyNumberFormat="1" applyFont="1" applyFill="1" applyBorder="1" applyAlignment="1">
      <alignment vertical="center"/>
    </xf>
    <xf numFmtId="43" fontId="11" fillId="0" borderId="37" xfId="0" applyNumberFormat="1" applyFont="1" applyBorder="1" applyAlignment="1">
      <alignment horizontal="right" vertical="center"/>
    </xf>
    <xf numFmtId="43" fontId="11" fillId="0" borderId="34" xfId="0" applyNumberFormat="1" applyFont="1" applyBorder="1" applyAlignment="1">
      <alignment horizontal="right" vertical="center"/>
    </xf>
    <xf numFmtId="43" fontId="11" fillId="9" borderId="10" xfId="0" applyNumberFormat="1" applyFont="1" applyFill="1" applyBorder="1" applyAlignment="1">
      <alignment horizontal="right" vertical="center"/>
    </xf>
    <xf numFmtId="43" fontId="11" fillId="9" borderId="44" xfId="0" applyNumberFormat="1" applyFont="1" applyFill="1" applyBorder="1" applyAlignment="1">
      <alignment horizontal="right" vertical="center"/>
    </xf>
    <xf numFmtId="2" fontId="23" fillId="0" borderId="13" xfId="0" applyNumberFormat="1" applyFont="1" applyBorder="1" applyAlignment="1">
      <alignment horizontal="center" vertical="center"/>
    </xf>
    <xf numFmtId="49" fontId="3" fillId="0" borderId="71" xfId="0" applyNumberFormat="1" applyFont="1" applyBorder="1" applyAlignment="1">
      <alignment horizontal="left" vertical="center"/>
    </xf>
    <xf numFmtId="2" fontId="23" fillId="0" borderId="14" xfId="0" applyNumberFormat="1" applyFont="1" applyBorder="1" applyAlignment="1">
      <alignment horizontal="center" vertical="center"/>
    </xf>
    <xf numFmtId="0" fontId="3" fillId="0" borderId="28" xfId="0" applyFont="1" applyBorder="1" applyAlignment="1">
      <alignment horizontal="left" vertical="center"/>
    </xf>
    <xf numFmtId="49" fontId="3" fillId="0" borderId="28" xfId="0" applyNumberFormat="1" applyFont="1" applyBorder="1" applyAlignment="1">
      <alignment horizontal="left" vertical="center"/>
    </xf>
    <xf numFmtId="2" fontId="23" fillId="0" borderId="33" xfId="0" applyNumberFormat="1" applyFont="1" applyBorder="1" applyAlignment="1">
      <alignment horizontal="center" vertical="center"/>
    </xf>
    <xf numFmtId="49" fontId="3" fillId="0" borderId="56" xfId="0" applyNumberFormat="1" applyFont="1" applyBorder="1" applyAlignment="1">
      <alignment horizontal="left" vertical="center"/>
    </xf>
    <xf numFmtId="2" fontId="23" fillId="9" borderId="72" xfId="0" applyNumberFormat="1" applyFont="1" applyFill="1" applyBorder="1" applyAlignment="1">
      <alignment horizontal="center" vertical="center"/>
    </xf>
    <xf numFmtId="49" fontId="24" fillId="9" borderId="73" xfId="0" applyNumberFormat="1" applyFont="1" applyFill="1" applyBorder="1" applyAlignment="1">
      <alignment horizontal="left" vertical="center"/>
    </xf>
    <xf numFmtId="43" fontId="3" fillId="0" borderId="17" xfId="0" applyNumberFormat="1" applyFont="1" applyBorder="1" applyAlignment="1">
      <alignment horizontal="right" vertical="center"/>
    </xf>
    <xf numFmtId="4" fontId="18" fillId="0" borderId="23" xfId="11" applyNumberFormat="1" applyFont="1" applyBorder="1" applyAlignment="1">
      <alignment horizontal="center" vertical="center"/>
    </xf>
    <xf numFmtId="0" fontId="11" fillId="0" borderId="30" xfId="0" applyFont="1" applyFill="1" applyBorder="1" applyAlignment="1">
      <alignment horizontal="justify" vertical="center" wrapText="1"/>
    </xf>
    <xf numFmtId="4" fontId="11" fillId="0" borderId="8" xfId="0" applyNumberFormat="1" applyFont="1" applyFill="1" applyBorder="1" applyAlignment="1">
      <alignment horizontal="center" vertical="center"/>
    </xf>
    <xf numFmtId="43" fontId="11" fillId="0" borderId="9" xfId="11" applyNumberFormat="1" applyFont="1" applyBorder="1" applyAlignment="1">
      <alignment vertical="center"/>
    </xf>
    <xf numFmtId="43" fontId="11" fillId="0" borderId="51" xfId="11" applyNumberFormat="1" applyFont="1" applyBorder="1" applyAlignment="1">
      <alignment vertical="center"/>
    </xf>
    <xf numFmtId="4" fontId="11" fillId="0" borderId="30" xfId="11" applyNumberFormat="1" applyFont="1" applyBorder="1" applyAlignment="1">
      <alignment horizontal="justify" vertical="center" wrapText="1"/>
    </xf>
    <xf numFmtId="0" fontId="3" fillId="0" borderId="34" xfId="0" applyFont="1" applyBorder="1" applyAlignment="1">
      <alignment vertical="center" wrapText="1"/>
    </xf>
    <xf numFmtId="43" fontId="3" fillId="0" borderId="53" xfId="0" applyNumberFormat="1" applyFont="1" applyBorder="1" applyAlignment="1">
      <alignment horizontal="right" vertical="center"/>
    </xf>
    <xf numFmtId="4" fontId="3" fillId="0" borderId="34" xfId="0" applyNumberFormat="1" applyFont="1" applyFill="1" applyBorder="1" applyAlignment="1">
      <alignment horizontal="center" vertical="center"/>
    </xf>
    <xf numFmtId="0" fontId="11" fillId="0" borderId="8" xfId="0" applyFont="1" applyBorder="1" applyAlignment="1">
      <alignment horizontal="justify" vertical="center" wrapText="1"/>
    </xf>
    <xf numFmtId="0" fontId="11" fillId="0" borderId="8" xfId="0" applyFont="1" applyBorder="1" applyAlignment="1">
      <alignment horizontal="justify" vertical="center" wrapText="1"/>
    </xf>
    <xf numFmtId="43" fontId="3" fillId="0" borderId="35" xfId="0" applyNumberFormat="1" applyFont="1" applyBorder="1" applyAlignment="1">
      <alignment horizontal="right" vertical="center"/>
    </xf>
    <xf numFmtId="43" fontId="3" fillId="0" borderId="17" xfId="0" applyNumberFormat="1" applyFont="1" applyBorder="1" applyAlignment="1">
      <alignment horizontal="right" vertical="center"/>
    </xf>
    <xf numFmtId="0" fontId="27" fillId="0" borderId="0" xfId="0" applyFont="1" applyAlignment="1">
      <alignment horizontal="center" vertical="center"/>
    </xf>
    <xf numFmtId="0" fontId="28" fillId="0" borderId="0" xfId="0" applyFont="1" applyAlignment="1">
      <alignment horizontal="center" vertical="top"/>
    </xf>
    <xf numFmtId="0" fontId="28" fillId="0" borderId="0" xfId="0" applyFont="1" applyBorder="1" applyAlignment="1">
      <alignment horizontal="center" vertical="top"/>
    </xf>
    <xf numFmtId="0" fontId="1" fillId="2" borderId="46" xfId="0" applyFont="1" applyFill="1" applyBorder="1" applyAlignment="1">
      <alignment horizontal="left"/>
    </xf>
    <xf numFmtId="0" fontId="1" fillId="2" borderId="48" xfId="0" applyFont="1" applyFill="1" applyBorder="1" applyAlignment="1">
      <alignment horizontal="left"/>
    </xf>
    <xf numFmtId="4" fontId="29" fillId="15" borderId="57" xfId="0" applyNumberFormat="1" applyFont="1" applyFill="1" applyBorder="1" applyAlignment="1">
      <alignment horizontal="left"/>
    </xf>
    <xf numFmtId="4" fontId="29" fillId="15" borderId="58" xfId="0" applyNumberFormat="1" applyFont="1" applyFill="1" applyBorder="1" applyAlignment="1">
      <alignment horizontal="left"/>
    </xf>
    <xf numFmtId="4" fontId="29" fillId="15" borderId="59" xfId="0" applyNumberFormat="1" applyFont="1" applyFill="1" applyBorder="1" applyAlignment="1">
      <alignment horizontal="left"/>
    </xf>
    <xf numFmtId="0" fontId="1" fillId="2" borderId="11" xfId="0" applyFont="1" applyFill="1" applyBorder="1" applyAlignment="1">
      <alignment horizontal="left"/>
    </xf>
    <xf numFmtId="0" fontId="1" fillId="2" borderId="12" xfId="0" applyFont="1" applyFill="1" applyBorder="1" applyAlignment="1">
      <alignment horizontal="left"/>
    </xf>
    <xf numFmtId="4" fontId="30" fillId="3" borderId="68" xfId="0" applyNumberFormat="1" applyFont="1" applyFill="1" applyBorder="1" applyAlignment="1">
      <alignment horizontal="left"/>
    </xf>
    <xf numFmtId="4" fontId="30" fillId="3" borderId="69" xfId="0" applyNumberFormat="1" applyFont="1" applyFill="1" applyBorder="1" applyAlignment="1">
      <alignment horizontal="left"/>
    </xf>
    <xf numFmtId="4" fontId="30" fillId="3" borderId="70" xfId="0" applyNumberFormat="1" applyFont="1" applyFill="1" applyBorder="1" applyAlignment="1">
      <alignment horizontal="left"/>
    </xf>
    <xf numFmtId="4" fontId="30" fillId="5" borderId="60" xfId="0" applyNumberFormat="1" applyFont="1" applyFill="1" applyBorder="1" applyAlignment="1">
      <alignment horizontal="left"/>
    </xf>
    <xf numFmtId="4" fontId="30" fillId="5" borderId="61" xfId="0" applyNumberFormat="1" applyFont="1" applyFill="1" applyBorder="1" applyAlignment="1">
      <alignment horizontal="left"/>
    </xf>
    <xf numFmtId="4" fontId="30" fillId="5" borderId="62" xfId="0" applyNumberFormat="1" applyFont="1" applyFill="1" applyBorder="1" applyAlignment="1">
      <alignment horizontal="left"/>
    </xf>
    <xf numFmtId="0" fontId="1" fillId="2" borderId="66" xfId="0" applyFont="1" applyFill="1" applyBorder="1" applyAlignment="1">
      <alignment horizontal="left"/>
    </xf>
    <xf numFmtId="0" fontId="1" fillId="2" borderId="67" xfId="0" applyFont="1" applyFill="1" applyBorder="1" applyAlignment="1">
      <alignment horizontal="left"/>
    </xf>
    <xf numFmtId="4" fontId="2" fillId="6" borderId="63" xfId="0" applyNumberFormat="1" applyFont="1" applyFill="1" applyBorder="1" applyAlignment="1">
      <alignment horizontal="left"/>
    </xf>
    <xf numFmtId="4" fontId="2" fillId="6" borderId="64" xfId="0" applyNumberFormat="1" applyFont="1" applyFill="1" applyBorder="1" applyAlignment="1">
      <alignment horizontal="left"/>
    </xf>
    <xf numFmtId="4" fontId="2" fillId="6" borderId="65" xfId="0" applyNumberFormat="1" applyFont="1" applyFill="1" applyBorder="1" applyAlignment="1">
      <alignment horizontal="left"/>
    </xf>
    <xf numFmtId="0" fontId="0" fillId="0" borderId="0" xfId="0" applyBorder="1" applyAlignment="1">
      <alignment horizontal="center" vertical="center"/>
    </xf>
  </cellXfs>
  <cellStyles count="14">
    <cellStyle name="Comma 13 2 2 2" xfId="9"/>
    <cellStyle name="Millares 4 2 3 2 3" xfId="10"/>
    <cellStyle name="Millares 7 3 3" xfId="5"/>
    <cellStyle name="Normal" xfId="0" builtinId="0"/>
    <cellStyle name="Normal 10 10" xfId="3"/>
    <cellStyle name="Normal 10 2 2 2" xfId="8"/>
    <cellStyle name="Normal 100" xfId="13"/>
    <cellStyle name="Normal 139" xfId="11"/>
    <cellStyle name="Normal 143 2 2" xfId="2"/>
    <cellStyle name="Normal 2 10 2" xfId="1"/>
    <cellStyle name="Normal 2 17 2" xfId="12"/>
    <cellStyle name="Normal 3 2 2 2" xfId="7"/>
    <cellStyle name="Normal 51 7 2" xfId="6"/>
    <cellStyle name="Normal_Cub.1comp.san fco.-aut. Duarte 2" xfId="4"/>
  </cellStyles>
  <dxfs count="0"/>
  <tableStyles count="0" defaultTableStyle="TableStyleMedium2" defaultPivotStyle="PivotStyleLight16"/>
  <colors>
    <mruColors>
      <color rgb="FF0076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95251</xdr:colOff>
      <xdr:row>0</xdr:row>
      <xdr:rowOff>90943</xdr:rowOff>
    </xdr:from>
    <xdr:to>
      <xdr:col>1</xdr:col>
      <xdr:colOff>612074</xdr:colOff>
      <xdr:row>3</xdr:row>
      <xdr:rowOff>83695</xdr:rowOff>
    </xdr:to>
    <xdr:pic>
      <xdr:nvPicPr>
        <xdr:cNvPr id="2" name="Imagen 3">
          <a:extLst>
            <a:ext uri="{FF2B5EF4-FFF2-40B4-BE49-F238E27FC236}">
              <a16:creationId xmlns:a16="http://schemas.microsoft.com/office/drawing/2014/main" id="{7B3C8121-3076-44AE-81C2-2B14816E40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1" y="90943"/>
          <a:ext cx="1086133" cy="10875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32"/>
  <sheetViews>
    <sheetView tabSelected="1" zoomScale="87" zoomScaleNormal="87" workbookViewId="0">
      <selection activeCell="F13" sqref="F13"/>
    </sheetView>
  </sheetViews>
  <sheetFormatPr baseColWidth="10" defaultColWidth="9.140625" defaultRowHeight="17.25" x14ac:dyDescent="0.25"/>
  <cols>
    <col min="1" max="1" width="8.5703125" style="173" customWidth="1"/>
    <col min="2" max="2" width="53.7109375" style="20" customWidth="1"/>
    <col min="3" max="3" width="13.140625" style="1" customWidth="1"/>
    <col min="4" max="4" width="6.42578125" style="26" customWidth="1"/>
    <col min="5" max="5" width="16.7109375" style="1" customWidth="1"/>
    <col min="6" max="7" width="18.7109375" style="1" customWidth="1"/>
    <col min="8" max="16384" width="9.140625" style="166"/>
  </cols>
  <sheetData>
    <row r="1" spans="1:7" ht="39" customHeight="1" x14ac:dyDescent="0.25">
      <c r="A1" s="294" t="s">
        <v>125</v>
      </c>
      <c r="B1" s="294"/>
      <c r="C1" s="294"/>
      <c r="D1" s="294"/>
      <c r="E1" s="294"/>
      <c r="F1" s="294"/>
      <c r="G1" s="294"/>
    </row>
    <row r="2" spans="1:7" ht="31.5" customHeight="1" x14ac:dyDescent="0.25">
      <c r="A2" s="295" t="s">
        <v>31</v>
      </c>
      <c r="B2" s="295"/>
      <c r="C2" s="295"/>
      <c r="D2" s="295"/>
      <c r="E2" s="295"/>
      <c r="F2" s="295"/>
      <c r="G2" s="295"/>
    </row>
    <row r="3" spans="1:7" ht="15.75" customHeight="1" x14ac:dyDescent="0.25">
      <c r="A3" s="295"/>
      <c r="B3" s="295"/>
      <c r="C3" s="295"/>
      <c r="D3" s="295"/>
      <c r="E3" s="295"/>
      <c r="F3" s="295"/>
      <c r="G3" s="295"/>
    </row>
    <row r="4" spans="1:7" ht="15.75" customHeight="1" thickBot="1" x14ac:dyDescent="0.3">
      <c r="A4" s="296"/>
      <c r="B4" s="296"/>
      <c r="C4" s="296"/>
      <c r="D4" s="296"/>
      <c r="E4" s="296"/>
      <c r="F4" s="296"/>
      <c r="G4" s="296"/>
    </row>
    <row r="5" spans="1:7" ht="21.95" customHeight="1" thickBot="1" x14ac:dyDescent="0.35">
      <c r="A5" s="297" t="s">
        <v>848</v>
      </c>
      <c r="B5" s="298"/>
      <c r="C5" s="299" t="s">
        <v>771</v>
      </c>
      <c r="D5" s="300"/>
      <c r="E5" s="300"/>
      <c r="F5" s="300"/>
      <c r="G5" s="301"/>
    </row>
    <row r="6" spans="1:7" ht="21.95" customHeight="1" thickBot="1" x14ac:dyDescent="0.4">
      <c r="A6" s="302" t="s">
        <v>850</v>
      </c>
      <c r="B6" s="303"/>
      <c r="C6" s="304" t="s">
        <v>852</v>
      </c>
      <c r="D6" s="305"/>
      <c r="E6" s="305"/>
      <c r="F6" s="305"/>
      <c r="G6" s="306"/>
    </row>
    <row r="7" spans="1:7" ht="21.95" customHeight="1" thickBot="1" x14ac:dyDescent="0.4">
      <c r="A7" s="302" t="s">
        <v>849</v>
      </c>
      <c r="B7" s="303"/>
      <c r="C7" s="307" t="s">
        <v>853</v>
      </c>
      <c r="D7" s="308"/>
      <c r="E7" s="308"/>
      <c r="F7" s="308"/>
      <c r="G7" s="309"/>
    </row>
    <row r="8" spans="1:7" ht="21.95" customHeight="1" thickBot="1" x14ac:dyDescent="0.4">
      <c r="A8" s="310" t="s">
        <v>851</v>
      </c>
      <c r="B8" s="311"/>
      <c r="C8" s="312" t="s">
        <v>924</v>
      </c>
      <c r="D8" s="313"/>
      <c r="E8" s="313"/>
      <c r="F8" s="313"/>
      <c r="G8" s="314"/>
    </row>
    <row r="9" spans="1:7" ht="33.75" customHeight="1" thickBot="1" x14ac:dyDescent="0.3">
      <c r="A9" s="315"/>
      <c r="B9" s="315"/>
      <c r="C9" s="315"/>
      <c r="D9" s="315"/>
      <c r="E9" s="315"/>
      <c r="F9" s="315"/>
      <c r="G9" s="315"/>
    </row>
    <row r="10" spans="1:7" ht="30" customHeight="1" thickBot="1" x14ac:dyDescent="0.3">
      <c r="A10" s="120" t="s">
        <v>95</v>
      </c>
      <c r="B10" s="178" t="s">
        <v>0</v>
      </c>
      <c r="C10" s="52" t="s">
        <v>1</v>
      </c>
      <c r="D10" s="53" t="s">
        <v>27</v>
      </c>
      <c r="E10" s="52" t="s">
        <v>28</v>
      </c>
      <c r="F10" s="53" t="s">
        <v>29</v>
      </c>
      <c r="G10" s="54" t="s">
        <v>30</v>
      </c>
    </row>
    <row r="11" spans="1:7" ht="24.95" customHeight="1" x14ac:dyDescent="0.25">
      <c r="A11" s="144">
        <v>1</v>
      </c>
      <c r="B11" s="13" t="s">
        <v>2</v>
      </c>
      <c r="C11" s="9"/>
      <c r="D11" s="23"/>
      <c r="E11" s="179"/>
      <c r="F11" s="179"/>
      <c r="G11" s="180">
        <f>SUM(F12:F25)</f>
        <v>0</v>
      </c>
    </row>
    <row r="12" spans="1:7" ht="23.1" customHeight="1" x14ac:dyDescent="0.25">
      <c r="A12" s="121">
        <v>1.01</v>
      </c>
      <c r="B12" s="35" t="s">
        <v>638</v>
      </c>
      <c r="C12" s="2">
        <v>1</v>
      </c>
      <c r="D12" s="2" t="s">
        <v>27</v>
      </c>
      <c r="E12" s="181"/>
      <c r="F12" s="181">
        <f>C12*E12</f>
        <v>0</v>
      </c>
      <c r="G12" s="182"/>
    </row>
    <row r="13" spans="1:7" ht="102" customHeight="1" x14ac:dyDescent="0.25">
      <c r="A13" s="122">
        <v>1.02</v>
      </c>
      <c r="B13" s="17" t="s">
        <v>856</v>
      </c>
      <c r="C13" s="3">
        <v>1</v>
      </c>
      <c r="D13" s="3" t="s">
        <v>8</v>
      </c>
      <c r="E13" s="110"/>
      <c r="F13" s="110">
        <f t="shared" ref="F13:F25" si="0">C13*E13</f>
        <v>0</v>
      </c>
      <c r="G13" s="183"/>
    </row>
    <row r="14" spans="1:7" ht="81.95" customHeight="1" x14ac:dyDescent="0.25">
      <c r="A14" s="122">
        <v>1.03</v>
      </c>
      <c r="B14" s="17" t="s">
        <v>749</v>
      </c>
      <c r="C14" s="3">
        <v>6</v>
      </c>
      <c r="D14" s="3" t="s">
        <v>27</v>
      </c>
      <c r="E14" s="110"/>
      <c r="F14" s="110">
        <f t="shared" si="0"/>
        <v>0</v>
      </c>
      <c r="G14" s="183"/>
    </row>
    <row r="15" spans="1:7" ht="103.5" customHeight="1" x14ac:dyDescent="0.25">
      <c r="A15" s="122">
        <v>1.04</v>
      </c>
      <c r="B15" s="17" t="s">
        <v>860</v>
      </c>
      <c r="C15" s="3">
        <v>98.23</v>
      </c>
      <c r="D15" s="3" t="s">
        <v>3</v>
      </c>
      <c r="E15" s="110"/>
      <c r="F15" s="110">
        <f t="shared" si="0"/>
        <v>0</v>
      </c>
      <c r="G15" s="183"/>
    </row>
    <row r="16" spans="1:7" ht="84.75" customHeight="1" x14ac:dyDescent="0.25">
      <c r="A16" s="122">
        <v>1.05</v>
      </c>
      <c r="B16" s="17" t="s">
        <v>854</v>
      </c>
      <c r="C16" s="3">
        <v>30</v>
      </c>
      <c r="D16" s="3" t="s">
        <v>33</v>
      </c>
      <c r="E16" s="110"/>
      <c r="F16" s="110">
        <f t="shared" si="0"/>
        <v>0</v>
      </c>
      <c r="G16" s="183"/>
    </row>
    <row r="17" spans="1:7" ht="21.95" customHeight="1" x14ac:dyDescent="0.25">
      <c r="A17" s="122">
        <v>1.06</v>
      </c>
      <c r="B17" s="4" t="s">
        <v>643</v>
      </c>
      <c r="C17" s="3">
        <v>2</v>
      </c>
      <c r="D17" s="3" t="s">
        <v>27</v>
      </c>
      <c r="E17" s="110"/>
      <c r="F17" s="110">
        <f t="shared" si="0"/>
        <v>0</v>
      </c>
      <c r="G17" s="183"/>
    </row>
    <row r="18" spans="1:7" ht="23.1" customHeight="1" x14ac:dyDescent="0.25">
      <c r="A18" s="122">
        <v>1.07</v>
      </c>
      <c r="B18" s="4" t="s">
        <v>639</v>
      </c>
      <c r="C18" s="3">
        <v>1</v>
      </c>
      <c r="D18" s="3" t="s">
        <v>8</v>
      </c>
      <c r="E18" s="110"/>
      <c r="F18" s="110">
        <f t="shared" si="0"/>
        <v>0</v>
      </c>
      <c r="G18" s="183"/>
    </row>
    <row r="19" spans="1:7" ht="42.75" customHeight="1" x14ac:dyDescent="0.25">
      <c r="A19" s="122">
        <v>1.08</v>
      </c>
      <c r="B19" s="4" t="s">
        <v>858</v>
      </c>
      <c r="C19" s="3">
        <v>305.27999999999997</v>
      </c>
      <c r="D19" s="3" t="s">
        <v>33</v>
      </c>
      <c r="E19" s="110"/>
      <c r="F19" s="110">
        <f t="shared" si="0"/>
        <v>0</v>
      </c>
      <c r="G19" s="183"/>
    </row>
    <row r="20" spans="1:7" ht="23.1" customHeight="1" x14ac:dyDescent="0.25">
      <c r="A20" s="122">
        <v>1.0900000000000001</v>
      </c>
      <c r="B20" s="4" t="s">
        <v>34</v>
      </c>
      <c r="C20" s="5">
        <v>3.17</v>
      </c>
      <c r="D20" s="3" t="s">
        <v>35</v>
      </c>
      <c r="E20" s="110"/>
      <c r="F20" s="110">
        <f t="shared" si="0"/>
        <v>0</v>
      </c>
      <c r="G20" s="183"/>
    </row>
    <row r="21" spans="1:7" ht="42.95" customHeight="1" x14ac:dyDescent="0.25">
      <c r="A21" s="122">
        <v>1.1000000000000001</v>
      </c>
      <c r="B21" s="17" t="s">
        <v>641</v>
      </c>
      <c r="C21" s="5">
        <v>17.82</v>
      </c>
      <c r="D21" s="3" t="s">
        <v>35</v>
      </c>
      <c r="E21" s="110"/>
      <c r="F21" s="110">
        <f t="shared" si="0"/>
        <v>0</v>
      </c>
      <c r="G21" s="183"/>
    </row>
    <row r="22" spans="1:7" ht="42.95" customHeight="1" x14ac:dyDescent="0.25">
      <c r="A22" s="122">
        <v>1.1100000000000001</v>
      </c>
      <c r="B22" s="17" t="s">
        <v>640</v>
      </c>
      <c r="C22" s="5">
        <f>(C20+C21)*1.4</f>
        <v>29.385999999999999</v>
      </c>
      <c r="D22" s="3" t="s">
        <v>35</v>
      </c>
      <c r="E22" s="110"/>
      <c r="F22" s="110">
        <f t="shared" si="0"/>
        <v>0</v>
      </c>
      <c r="G22" s="183"/>
    </row>
    <row r="23" spans="1:7" ht="42" customHeight="1" x14ac:dyDescent="0.25">
      <c r="A23" s="122">
        <v>1.1200000000000001</v>
      </c>
      <c r="B23" s="17" t="s">
        <v>642</v>
      </c>
      <c r="C23" s="5">
        <v>178.2</v>
      </c>
      <c r="D23" s="3" t="s">
        <v>33</v>
      </c>
      <c r="E23" s="110"/>
      <c r="F23" s="110">
        <f t="shared" si="0"/>
        <v>0</v>
      </c>
      <c r="G23" s="183"/>
    </row>
    <row r="24" spans="1:7" ht="81.95" customHeight="1" x14ac:dyDescent="0.25">
      <c r="A24" s="122">
        <v>1.1299999999999999</v>
      </c>
      <c r="B24" s="17" t="s">
        <v>855</v>
      </c>
      <c r="C24" s="3">
        <v>96</v>
      </c>
      <c r="D24" s="3" t="s">
        <v>36</v>
      </c>
      <c r="E24" s="110"/>
      <c r="F24" s="110">
        <f t="shared" si="0"/>
        <v>0</v>
      </c>
      <c r="G24" s="183"/>
    </row>
    <row r="25" spans="1:7" ht="78.75" customHeight="1" x14ac:dyDescent="0.25">
      <c r="A25" s="122">
        <v>1.1399999999999999</v>
      </c>
      <c r="B25" s="17" t="s">
        <v>857</v>
      </c>
      <c r="C25" s="3">
        <v>1</v>
      </c>
      <c r="D25" s="3" t="s">
        <v>8</v>
      </c>
      <c r="E25" s="110"/>
      <c r="F25" s="110">
        <f t="shared" si="0"/>
        <v>0</v>
      </c>
      <c r="G25" s="183"/>
    </row>
    <row r="26" spans="1:7" ht="45" customHeight="1" x14ac:dyDescent="0.25">
      <c r="A26" s="177" t="s">
        <v>62</v>
      </c>
      <c r="B26" s="12" t="s">
        <v>264</v>
      </c>
      <c r="C26" s="8"/>
      <c r="D26" s="22"/>
      <c r="E26" s="184"/>
      <c r="F26" s="184"/>
      <c r="G26" s="185">
        <f>SUM(G27:G225)</f>
        <v>0</v>
      </c>
    </row>
    <row r="27" spans="1:7" ht="24.95" customHeight="1" x14ac:dyDescent="0.25">
      <c r="A27" s="144">
        <v>2</v>
      </c>
      <c r="B27" s="19" t="s">
        <v>655</v>
      </c>
      <c r="C27" s="7"/>
      <c r="D27" s="21"/>
      <c r="E27" s="186"/>
      <c r="F27" s="186"/>
      <c r="G27" s="187">
        <f>SUM(F28:F28)</f>
        <v>0</v>
      </c>
    </row>
    <row r="28" spans="1:7" ht="42.95" customHeight="1" x14ac:dyDescent="0.25">
      <c r="A28" s="124" t="s">
        <v>54</v>
      </c>
      <c r="B28" s="17" t="s">
        <v>126</v>
      </c>
      <c r="C28" s="6">
        <v>92.11</v>
      </c>
      <c r="D28" s="18" t="s">
        <v>3</v>
      </c>
      <c r="E28" s="188"/>
      <c r="F28" s="189">
        <f>C28*E28</f>
        <v>0</v>
      </c>
      <c r="G28" s="182"/>
    </row>
    <row r="29" spans="1:7" ht="24.95" customHeight="1" x14ac:dyDescent="0.25">
      <c r="A29" s="146">
        <v>3</v>
      </c>
      <c r="B29" s="19" t="s">
        <v>656</v>
      </c>
      <c r="C29" s="7"/>
      <c r="D29" s="21"/>
      <c r="E29" s="186"/>
      <c r="F29" s="186"/>
      <c r="G29" s="187">
        <f>SUM(F30:F32)</f>
        <v>0</v>
      </c>
    </row>
    <row r="30" spans="1:7" ht="42.95" customHeight="1" x14ac:dyDescent="0.25">
      <c r="A30" s="122">
        <v>3.01</v>
      </c>
      <c r="B30" s="17" t="s">
        <v>127</v>
      </c>
      <c r="C30" s="3">
        <v>388.11</v>
      </c>
      <c r="D30" s="3" t="s">
        <v>35</v>
      </c>
      <c r="E30" s="110"/>
      <c r="F30" s="110">
        <f>C30*E30</f>
        <v>0</v>
      </c>
      <c r="G30" s="182"/>
    </row>
    <row r="31" spans="1:7" ht="42.95" customHeight="1" x14ac:dyDescent="0.25">
      <c r="A31" s="122">
        <v>3.02</v>
      </c>
      <c r="B31" s="4" t="s">
        <v>78</v>
      </c>
      <c r="C31" s="3">
        <f>C30-(C34+C35+C36+C37+C38+C39)</f>
        <v>147.25000000000003</v>
      </c>
      <c r="D31" s="3" t="s">
        <v>35</v>
      </c>
      <c r="E31" s="110"/>
      <c r="F31" s="110">
        <f>C31*E31</f>
        <v>0</v>
      </c>
      <c r="G31" s="183"/>
    </row>
    <row r="32" spans="1:7" ht="42" customHeight="1" x14ac:dyDescent="0.25">
      <c r="A32" s="168">
        <v>3.03</v>
      </c>
      <c r="B32" s="287" t="s">
        <v>644</v>
      </c>
      <c r="C32" s="37">
        <f>(C30-C31)*1.4</f>
        <v>337.20399999999995</v>
      </c>
      <c r="D32" s="37" t="s">
        <v>35</v>
      </c>
      <c r="E32" s="111"/>
      <c r="F32" s="111">
        <f>C32*E32</f>
        <v>0</v>
      </c>
      <c r="G32" s="288"/>
    </row>
    <row r="33" spans="1:7" ht="24.95" customHeight="1" x14ac:dyDescent="0.25">
      <c r="A33" s="146">
        <v>4</v>
      </c>
      <c r="B33" s="19" t="s">
        <v>657</v>
      </c>
      <c r="C33" s="7"/>
      <c r="D33" s="21"/>
      <c r="E33" s="186"/>
      <c r="F33" s="186"/>
      <c r="G33" s="187">
        <f>SUM(F34:F52)</f>
        <v>0</v>
      </c>
    </row>
    <row r="34" spans="1:7" ht="81.95" customHeight="1" x14ac:dyDescent="0.25">
      <c r="A34" s="122">
        <v>4.01</v>
      </c>
      <c r="B34" s="17" t="s">
        <v>740</v>
      </c>
      <c r="C34" s="3">
        <v>203.62</v>
      </c>
      <c r="D34" s="3" t="s">
        <v>35</v>
      </c>
      <c r="E34" s="110"/>
      <c r="F34" s="110">
        <f>C34*E34</f>
        <v>0</v>
      </c>
      <c r="G34" s="182"/>
    </row>
    <row r="35" spans="1:7" ht="42.95" customHeight="1" x14ac:dyDescent="0.25">
      <c r="A35" s="122">
        <v>4.0199999999999996</v>
      </c>
      <c r="B35" s="17" t="s">
        <v>574</v>
      </c>
      <c r="C35" s="3">
        <v>19.54</v>
      </c>
      <c r="D35" s="3" t="s">
        <v>35</v>
      </c>
      <c r="E35" s="110"/>
      <c r="F35" s="110">
        <f t="shared" ref="F35:F52" si="1">C35*E35</f>
        <v>0</v>
      </c>
      <c r="G35" s="183"/>
    </row>
    <row r="36" spans="1:7" ht="42.95" customHeight="1" x14ac:dyDescent="0.25">
      <c r="A36" s="122">
        <v>4.03</v>
      </c>
      <c r="B36" s="17" t="s">
        <v>573</v>
      </c>
      <c r="C36" s="3">
        <v>9.76</v>
      </c>
      <c r="D36" s="3" t="s">
        <v>35</v>
      </c>
      <c r="E36" s="110"/>
      <c r="F36" s="110">
        <f t="shared" si="1"/>
        <v>0</v>
      </c>
      <c r="G36" s="190"/>
    </row>
    <row r="37" spans="1:7" ht="42.95" customHeight="1" x14ac:dyDescent="0.25">
      <c r="A37" s="122">
        <v>4.04</v>
      </c>
      <c r="B37" s="17" t="s">
        <v>575</v>
      </c>
      <c r="C37" s="3">
        <v>1.04</v>
      </c>
      <c r="D37" s="3" t="s">
        <v>35</v>
      </c>
      <c r="E37" s="110"/>
      <c r="F37" s="110">
        <f t="shared" si="1"/>
        <v>0</v>
      </c>
      <c r="G37" s="183"/>
    </row>
    <row r="38" spans="1:7" ht="42.95" customHeight="1" x14ac:dyDescent="0.25">
      <c r="A38" s="122">
        <v>4.05</v>
      </c>
      <c r="B38" s="17" t="s">
        <v>576</v>
      </c>
      <c r="C38" s="3">
        <v>2.27</v>
      </c>
      <c r="D38" s="3" t="s">
        <v>35</v>
      </c>
      <c r="E38" s="110"/>
      <c r="F38" s="110">
        <f t="shared" si="1"/>
        <v>0</v>
      </c>
      <c r="G38" s="183"/>
    </row>
    <row r="39" spans="1:7" ht="42.95" customHeight="1" x14ac:dyDescent="0.25">
      <c r="A39" s="122">
        <v>4.0599999999999996</v>
      </c>
      <c r="B39" s="17" t="s">
        <v>79</v>
      </c>
      <c r="C39" s="3">
        <v>4.63</v>
      </c>
      <c r="D39" s="3" t="s">
        <v>35</v>
      </c>
      <c r="E39" s="110"/>
      <c r="F39" s="110">
        <f t="shared" si="1"/>
        <v>0</v>
      </c>
      <c r="G39" s="183"/>
    </row>
    <row r="40" spans="1:7" ht="81.95" customHeight="1" x14ac:dyDescent="0.25">
      <c r="A40" s="122">
        <v>4.07</v>
      </c>
      <c r="B40" s="17" t="s">
        <v>645</v>
      </c>
      <c r="C40" s="3">
        <v>37.33</v>
      </c>
      <c r="D40" s="3" t="s">
        <v>35</v>
      </c>
      <c r="E40" s="110"/>
      <c r="F40" s="110">
        <f t="shared" si="1"/>
        <v>0</v>
      </c>
      <c r="G40" s="191"/>
    </row>
    <row r="41" spans="1:7" ht="40.5" customHeight="1" x14ac:dyDescent="0.25">
      <c r="A41" s="122">
        <v>4.08</v>
      </c>
      <c r="B41" s="17" t="s">
        <v>128</v>
      </c>
      <c r="C41" s="3">
        <v>11.58</v>
      </c>
      <c r="D41" s="3" t="s">
        <v>35</v>
      </c>
      <c r="E41" s="110"/>
      <c r="F41" s="110">
        <f t="shared" si="1"/>
        <v>0</v>
      </c>
      <c r="G41" s="190"/>
    </row>
    <row r="42" spans="1:7" ht="42.95" customHeight="1" x14ac:dyDescent="0.25">
      <c r="A42" s="122">
        <v>4.09</v>
      </c>
      <c r="B42" s="17" t="s">
        <v>572</v>
      </c>
      <c r="C42" s="3">
        <v>2.4700000000000002</v>
      </c>
      <c r="D42" s="3" t="s">
        <v>35</v>
      </c>
      <c r="E42" s="110"/>
      <c r="F42" s="110">
        <f t="shared" si="1"/>
        <v>0</v>
      </c>
      <c r="G42" s="183"/>
    </row>
    <row r="43" spans="1:7" ht="42.95" customHeight="1" x14ac:dyDescent="0.25">
      <c r="A43" s="122">
        <v>4.0999999999999996</v>
      </c>
      <c r="B43" s="31" t="s">
        <v>91</v>
      </c>
      <c r="C43" s="3">
        <v>6.7</v>
      </c>
      <c r="D43" s="3" t="s">
        <v>35</v>
      </c>
      <c r="E43" s="110"/>
      <c r="F43" s="110">
        <f t="shared" si="1"/>
        <v>0</v>
      </c>
      <c r="G43" s="183"/>
    </row>
    <row r="44" spans="1:7" ht="63" customHeight="1" x14ac:dyDescent="0.25">
      <c r="A44" s="122">
        <v>4.1100000000000003</v>
      </c>
      <c r="B44" s="17" t="s">
        <v>129</v>
      </c>
      <c r="C44" s="3">
        <v>12.47</v>
      </c>
      <c r="D44" s="3" t="s">
        <v>35</v>
      </c>
      <c r="E44" s="110"/>
      <c r="F44" s="110">
        <f t="shared" si="1"/>
        <v>0</v>
      </c>
      <c r="G44" s="183"/>
    </row>
    <row r="45" spans="1:7" ht="42.95" customHeight="1" x14ac:dyDescent="0.25">
      <c r="A45" s="122">
        <v>4.12</v>
      </c>
      <c r="B45" s="17" t="s">
        <v>130</v>
      </c>
      <c r="C45" s="3">
        <v>0.47</v>
      </c>
      <c r="D45" s="3" t="s">
        <v>35</v>
      </c>
      <c r="E45" s="110"/>
      <c r="F45" s="110">
        <f t="shared" si="1"/>
        <v>0</v>
      </c>
      <c r="G45" s="190"/>
    </row>
    <row r="46" spans="1:7" ht="42.95" customHeight="1" x14ac:dyDescent="0.25">
      <c r="A46" s="122">
        <v>4.13</v>
      </c>
      <c r="B46" s="17" t="s">
        <v>131</v>
      </c>
      <c r="C46" s="3">
        <v>0.92</v>
      </c>
      <c r="D46" s="3" t="s">
        <v>35</v>
      </c>
      <c r="E46" s="110"/>
      <c r="F46" s="110">
        <f t="shared" si="1"/>
        <v>0</v>
      </c>
      <c r="G46" s="183"/>
    </row>
    <row r="47" spans="1:7" ht="42.95" customHeight="1" x14ac:dyDescent="0.25">
      <c r="A47" s="122">
        <v>4.1399999999999997</v>
      </c>
      <c r="B47" s="17" t="s">
        <v>80</v>
      </c>
      <c r="C47" s="3">
        <v>1.42</v>
      </c>
      <c r="D47" s="3" t="s">
        <v>35</v>
      </c>
      <c r="E47" s="110"/>
      <c r="F47" s="110">
        <f t="shared" si="1"/>
        <v>0</v>
      </c>
      <c r="G47" s="190"/>
    </row>
    <row r="48" spans="1:7" ht="42.95" customHeight="1" x14ac:dyDescent="0.25">
      <c r="A48" s="122">
        <v>4.1500000000000004</v>
      </c>
      <c r="B48" s="17" t="s">
        <v>132</v>
      </c>
      <c r="C48" s="3">
        <v>1.79</v>
      </c>
      <c r="D48" s="3" t="s">
        <v>35</v>
      </c>
      <c r="E48" s="110"/>
      <c r="F48" s="110">
        <f t="shared" si="1"/>
        <v>0</v>
      </c>
      <c r="G48" s="183"/>
    </row>
    <row r="49" spans="1:7" ht="81.95" customHeight="1" x14ac:dyDescent="0.25">
      <c r="A49" s="122">
        <v>4.16</v>
      </c>
      <c r="B49" s="31" t="s">
        <v>650</v>
      </c>
      <c r="C49" s="3">
        <v>2.52</v>
      </c>
      <c r="D49" s="3" t="s">
        <v>35</v>
      </c>
      <c r="E49" s="110"/>
      <c r="F49" s="110">
        <f t="shared" si="1"/>
        <v>0</v>
      </c>
      <c r="G49" s="190"/>
    </row>
    <row r="50" spans="1:7" ht="42.95" customHeight="1" x14ac:dyDescent="0.25">
      <c r="A50" s="122">
        <v>4.17</v>
      </c>
      <c r="B50" s="17" t="s">
        <v>81</v>
      </c>
      <c r="C50" s="3">
        <v>1.41</v>
      </c>
      <c r="D50" s="3" t="s">
        <v>35</v>
      </c>
      <c r="E50" s="110"/>
      <c r="F50" s="110">
        <f t="shared" si="1"/>
        <v>0</v>
      </c>
      <c r="G50" s="183"/>
    </row>
    <row r="51" spans="1:7" ht="42.95" customHeight="1" x14ac:dyDescent="0.25">
      <c r="A51" s="122">
        <v>4.18</v>
      </c>
      <c r="B51" s="17" t="s">
        <v>133</v>
      </c>
      <c r="C51" s="3">
        <v>1.92</v>
      </c>
      <c r="D51" s="3" t="s">
        <v>35</v>
      </c>
      <c r="E51" s="110"/>
      <c r="F51" s="110">
        <f t="shared" si="1"/>
        <v>0</v>
      </c>
      <c r="G51" s="183"/>
    </row>
    <row r="52" spans="1:7" ht="42.95" customHeight="1" x14ac:dyDescent="0.25">
      <c r="A52" s="168">
        <v>4.1900000000000004</v>
      </c>
      <c r="B52" s="17" t="s">
        <v>180</v>
      </c>
      <c r="C52" s="3">
        <v>0.46</v>
      </c>
      <c r="D52" s="3" t="s">
        <v>35</v>
      </c>
      <c r="E52" s="110"/>
      <c r="F52" s="110">
        <f t="shared" si="1"/>
        <v>0</v>
      </c>
      <c r="G52" s="183"/>
    </row>
    <row r="53" spans="1:7" ht="24.95" customHeight="1" x14ac:dyDescent="0.25">
      <c r="A53" s="146">
        <v>5</v>
      </c>
      <c r="B53" s="19" t="s">
        <v>658</v>
      </c>
      <c r="C53" s="7"/>
      <c r="D53" s="21"/>
      <c r="E53" s="186"/>
      <c r="F53" s="186"/>
      <c r="G53" s="187">
        <f>SUM(F54:F58)</f>
        <v>0</v>
      </c>
    </row>
    <row r="54" spans="1:7" ht="23.1" customHeight="1" x14ac:dyDescent="0.25">
      <c r="A54" s="122">
        <v>5.01</v>
      </c>
      <c r="B54" s="4" t="s">
        <v>134</v>
      </c>
      <c r="C54" s="3">
        <v>14.9</v>
      </c>
      <c r="D54" s="3" t="s">
        <v>33</v>
      </c>
      <c r="E54" s="110"/>
      <c r="F54" s="110">
        <f t="shared" ref="F54:F58" si="2">C54*E54</f>
        <v>0</v>
      </c>
      <c r="G54" s="182"/>
    </row>
    <row r="55" spans="1:7" ht="23.1" customHeight="1" x14ac:dyDescent="0.25">
      <c r="A55" s="122">
        <v>5.0199999999999996</v>
      </c>
      <c r="B55" s="4" t="s">
        <v>135</v>
      </c>
      <c r="C55" s="3">
        <v>134.09</v>
      </c>
      <c r="D55" s="3" t="s">
        <v>33</v>
      </c>
      <c r="E55" s="110"/>
      <c r="F55" s="110">
        <f t="shared" si="2"/>
        <v>0</v>
      </c>
      <c r="G55" s="183"/>
    </row>
    <row r="56" spans="1:7" ht="23.1" customHeight="1" x14ac:dyDescent="0.25">
      <c r="A56" s="122">
        <v>5.03</v>
      </c>
      <c r="B56" s="4" t="s">
        <v>136</v>
      </c>
      <c r="C56" s="3">
        <v>10.66</v>
      </c>
      <c r="D56" s="3" t="s">
        <v>33</v>
      </c>
      <c r="E56" s="110"/>
      <c r="F56" s="110">
        <f t="shared" si="2"/>
        <v>0</v>
      </c>
      <c r="G56" s="183"/>
    </row>
    <row r="57" spans="1:7" ht="23.1" customHeight="1" x14ac:dyDescent="0.25">
      <c r="A57" s="122">
        <v>5.04</v>
      </c>
      <c r="B57" s="4" t="s">
        <v>137</v>
      </c>
      <c r="C57" s="3">
        <v>82.48</v>
      </c>
      <c r="D57" s="3" t="s">
        <v>33</v>
      </c>
      <c r="E57" s="110"/>
      <c r="F57" s="110">
        <f t="shared" si="2"/>
        <v>0</v>
      </c>
      <c r="G57" s="183"/>
    </row>
    <row r="58" spans="1:7" ht="42.95" customHeight="1" x14ac:dyDescent="0.25">
      <c r="A58" s="168">
        <v>5.05</v>
      </c>
      <c r="B58" s="17" t="s">
        <v>256</v>
      </c>
      <c r="C58" s="5">
        <v>1</v>
      </c>
      <c r="D58" s="3" t="s">
        <v>8</v>
      </c>
      <c r="E58" s="110"/>
      <c r="F58" s="110">
        <f t="shared" si="2"/>
        <v>0</v>
      </c>
      <c r="G58" s="183"/>
    </row>
    <row r="59" spans="1:7" ht="24.95" customHeight="1" x14ac:dyDescent="0.25">
      <c r="A59" s="146">
        <v>6</v>
      </c>
      <c r="B59" s="19" t="s">
        <v>659</v>
      </c>
      <c r="C59" s="7"/>
      <c r="D59" s="21"/>
      <c r="E59" s="186"/>
      <c r="F59" s="186"/>
      <c r="G59" s="187">
        <f>SUM(F60:F70)</f>
        <v>0</v>
      </c>
    </row>
    <row r="60" spans="1:7" ht="42.95" customHeight="1" x14ac:dyDescent="0.25">
      <c r="A60" s="122">
        <v>6.01</v>
      </c>
      <c r="B60" s="17" t="s">
        <v>577</v>
      </c>
      <c r="C60" s="3">
        <v>38224.730000000003</v>
      </c>
      <c r="D60" s="3" t="s">
        <v>553</v>
      </c>
      <c r="E60" s="110"/>
      <c r="F60" s="110">
        <f>C60*E60</f>
        <v>0</v>
      </c>
      <c r="G60" s="182"/>
    </row>
    <row r="61" spans="1:7" ht="42.95" customHeight="1" x14ac:dyDescent="0.25">
      <c r="A61" s="122">
        <v>6.02</v>
      </c>
      <c r="B61" s="17" t="s">
        <v>578</v>
      </c>
      <c r="C61" s="3">
        <v>10001.73</v>
      </c>
      <c r="D61" s="3" t="s">
        <v>553</v>
      </c>
      <c r="E61" s="110"/>
      <c r="F61" s="110">
        <f t="shared" ref="F61:F70" si="3">C61*E61</f>
        <v>0</v>
      </c>
      <c r="G61" s="183"/>
    </row>
    <row r="62" spans="1:7" ht="42.95" customHeight="1" x14ac:dyDescent="0.25">
      <c r="A62" s="122">
        <v>6.03</v>
      </c>
      <c r="B62" s="17" t="s">
        <v>581</v>
      </c>
      <c r="C62" s="3">
        <v>17948.16</v>
      </c>
      <c r="D62" s="3" t="s">
        <v>553</v>
      </c>
      <c r="E62" s="110"/>
      <c r="F62" s="110">
        <f t="shared" si="3"/>
        <v>0</v>
      </c>
      <c r="G62" s="183"/>
    </row>
    <row r="63" spans="1:7" ht="42.95" customHeight="1" x14ac:dyDescent="0.25">
      <c r="A63" s="122">
        <v>6.04</v>
      </c>
      <c r="B63" s="17" t="s">
        <v>582</v>
      </c>
      <c r="C63" s="3">
        <v>8334.5499999999993</v>
      </c>
      <c r="D63" s="3" t="s">
        <v>553</v>
      </c>
      <c r="E63" s="110"/>
      <c r="F63" s="110">
        <f t="shared" si="3"/>
        <v>0</v>
      </c>
      <c r="G63" s="183"/>
    </row>
    <row r="64" spans="1:7" ht="23.1" customHeight="1" x14ac:dyDescent="0.25">
      <c r="A64" s="122">
        <v>6.05</v>
      </c>
      <c r="B64" s="17" t="s">
        <v>579</v>
      </c>
      <c r="C64" s="3">
        <v>45700.2</v>
      </c>
      <c r="D64" s="3" t="s">
        <v>553</v>
      </c>
      <c r="E64" s="110"/>
      <c r="F64" s="110">
        <f t="shared" si="3"/>
        <v>0</v>
      </c>
      <c r="G64" s="183"/>
    </row>
    <row r="65" spans="1:7" ht="23.1" customHeight="1" x14ac:dyDescent="0.25">
      <c r="A65" s="122">
        <v>6.06</v>
      </c>
      <c r="B65" s="17" t="s">
        <v>580</v>
      </c>
      <c r="C65" s="3">
        <v>46284</v>
      </c>
      <c r="D65" s="3" t="s">
        <v>553</v>
      </c>
      <c r="E65" s="110"/>
      <c r="F65" s="110">
        <f t="shared" si="3"/>
        <v>0</v>
      </c>
      <c r="G65" s="183"/>
    </row>
    <row r="66" spans="1:7" ht="23.1" customHeight="1" x14ac:dyDescent="0.25">
      <c r="A66" s="122">
        <v>6.07</v>
      </c>
      <c r="B66" s="17" t="s">
        <v>82</v>
      </c>
      <c r="C66" s="3">
        <v>79805.399999999994</v>
      </c>
      <c r="D66" s="3" t="s">
        <v>553</v>
      </c>
      <c r="E66" s="110"/>
      <c r="F66" s="110">
        <f t="shared" si="3"/>
        <v>0</v>
      </c>
      <c r="G66" s="183"/>
    </row>
    <row r="67" spans="1:7" ht="23.1" customHeight="1" x14ac:dyDescent="0.25">
      <c r="A67" s="122">
        <v>6.08</v>
      </c>
      <c r="B67" s="17" t="s">
        <v>83</v>
      </c>
      <c r="C67" s="3">
        <v>2970</v>
      </c>
      <c r="D67" s="3" t="s">
        <v>553</v>
      </c>
      <c r="E67" s="110"/>
      <c r="F67" s="110">
        <f t="shared" si="3"/>
        <v>0</v>
      </c>
      <c r="G67" s="183"/>
    </row>
    <row r="68" spans="1:7" ht="42" customHeight="1" x14ac:dyDescent="0.25">
      <c r="A68" s="122">
        <v>6.09</v>
      </c>
      <c r="B68" s="17" t="s">
        <v>859</v>
      </c>
      <c r="C68" s="3">
        <v>1194.3399999999999</v>
      </c>
      <c r="D68" s="3" t="s">
        <v>33</v>
      </c>
      <c r="E68" s="110"/>
      <c r="F68" s="110">
        <f t="shared" si="3"/>
        <v>0</v>
      </c>
      <c r="G68" s="183"/>
    </row>
    <row r="69" spans="1:7" ht="42.95" customHeight="1" x14ac:dyDescent="0.25">
      <c r="A69" s="122">
        <v>6.1</v>
      </c>
      <c r="B69" s="17" t="s">
        <v>583</v>
      </c>
      <c r="C69" s="3">
        <v>18</v>
      </c>
      <c r="D69" s="3" t="s">
        <v>27</v>
      </c>
      <c r="E69" s="110"/>
      <c r="F69" s="110">
        <f t="shared" si="3"/>
        <v>0</v>
      </c>
      <c r="G69" s="183"/>
    </row>
    <row r="70" spans="1:7" ht="42.95" customHeight="1" x14ac:dyDescent="0.25">
      <c r="A70" s="168">
        <v>6.11</v>
      </c>
      <c r="B70" s="17" t="s">
        <v>584</v>
      </c>
      <c r="C70" s="3">
        <v>6</v>
      </c>
      <c r="D70" s="3" t="s">
        <v>27</v>
      </c>
      <c r="E70" s="110"/>
      <c r="F70" s="110">
        <f t="shared" si="3"/>
        <v>0</v>
      </c>
      <c r="G70" s="183"/>
    </row>
    <row r="71" spans="1:7" ht="24.95" customHeight="1" x14ac:dyDescent="0.25">
      <c r="A71" s="146">
        <v>7</v>
      </c>
      <c r="B71" s="19" t="s">
        <v>660</v>
      </c>
      <c r="C71" s="7"/>
      <c r="D71" s="21"/>
      <c r="E71" s="186"/>
      <c r="F71" s="186"/>
      <c r="G71" s="187">
        <f>SUM(F72:F77)</f>
        <v>0</v>
      </c>
    </row>
    <row r="72" spans="1:7" ht="23.1" customHeight="1" x14ac:dyDescent="0.25">
      <c r="A72" s="122">
        <v>7.01</v>
      </c>
      <c r="B72" s="4" t="s">
        <v>37</v>
      </c>
      <c r="C72" s="3">
        <v>113.24</v>
      </c>
      <c r="D72" s="3" t="s">
        <v>33</v>
      </c>
      <c r="E72" s="110"/>
      <c r="F72" s="110">
        <f>C72*E72</f>
        <v>0</v>
      </c>
      <c r="G72" s="182"/>
    </row>
    <row r="73" spans="1:7" ht="23.1" customHeight="1" x14ac:dyDescent="0.25">
      <c r="A73" s="122">
        <v>7.02</v>
      </c>
      <c r="B73" s="4" t="s">
        <v>4</v>
      </c>
      <c r="C73" s="3">
        <v>453.79</v>
      </c>
      <c r="D73" s="3" t="s">
        <v>33</v>
      </c>
      <c r="E73" s="110"/>
      <c r="F73" s="110">
        <f t="shared" ref="F73:F77" si="4">C73*E73</f>
        <v>0</v>
      </c>
      <c r="G73" s="183"/>
    </row>
    <row r="74" spans="1:7" ht="23.1" customHeight="1" x14ac:dyDescent="0.25">
      <c r="A74" s="122">
        <v>7.03</v>
      </c>
      <c r="B74" s="4" t="s">
        <v>38</v>
      </c>
      <c r="C74" s="3">
        <v>212.74</v>
      </c>
      <c r="D74" s="3" t="s">
        <v>33</v>
      </c>
      <c r="E74" s="110"/>
      <c r="F74" s="110">
        <f t="shared" si="4"/>
        <v>0</v>
      </c>
      <c r="G74" s="183"/>
    </row>
    <row r="75" spans="1:7" ht="23.1" customHeight="1" x14ac:dyDescent="0.25">
      <c r="A75" s="122">
        <v>7.04</v>
      </c>
      <c r="B75" s="4" t="s">
        <v>5</v>
      </c>
      <c r="C75" s="3">
        <v>151.72999999999999</v>
      </c>
      <c r="D75" s="3" t="s">
        <v>3</v>
      </c>
      <c r="E75" s="110"/>
      <c r="F75" s="110">
        <f t="shared" si="4"/>
        <v>0</v>
      </c>
      <c r="G75" s="183"/>
    </row>
    <row r="76" spans="1:7" ht="23.1" customHeight="1" x14ac:dyDescent="0.25">
      <c r="A76" s="122">
        <v>7.05</v>
      </c>
      <c r="B76" s="4" t="s">
        <v>6</v>
      </c>
      <c r="C76" s="3">
        <v>28.89</v>
      </c>
      <c r="D76" s="3" t="s">
        <v>3</v>
      </c>
      <c r="E76" s="110"/>
      <c r="F76" s="110">
        <f t="shared" si="4"/>
        <v>0</v>
      </c>
      <c r="G76" s="183"/>
    </row>
    <row r="77" spans="1:7" ht="23.1" customHeight="1" x14ac:dyDescent="0.25">
      <c r="A77" s="168">
        <v>7.06</v>
      </c>
      <c r="B77" s="4" t="s">
        <v>39</v>
      </c>
      <c r="C77" s="3">
        <v>23.73</v>
      </c>
      <c r="D77" s="3" t="s">
        <v>3</v>
      </c>
      <c r="E77" s="110"/>
      <c r="F77" s="110">
        <f t="shared" si="4"/>
        <v>0</v>
      </c>
      <c r="G77" s="183"/>
    </row>
    <row r="78" spans="1:7" ht="42" customHeight="1" x14ac:dyDescent="0.25">
      <c r="A78" s="146">
        <v>8</v>
      </c>
      <c r="B78" s="19" t="s">
        <v>793</v>
      </c>
      <c r="C78" s="7"/>
      <c r="D78" s="21"/>
      <c r="E78" s="186"/>
      <c r="F78" s="186"/>
      <c r="G78" s="187">
        <f>SUM(F79:F81)</f>
        <v>0</v>
      </c>
    </row>
    <row r="79" spans="1:7" ht="23.1" customHeight="1" x14ac:dyDescent="0.25">
      <c r="A79" s="122">
        <v>8.01</v>
      </c>
      <c r="B79" s="4" t="s">
        <v>795</v>
      </c>
      <c r="C79" s="3">
        <v>128.27000000000001</v>
      </c>
      <c r="D79" s="3" t="s">
        <v>33</v>
      </c>
      <c r="E79" s="110"/>
      <c r="F79" s="110">
        <f>C79*E79</f>
        <v>0</v>
      </c>
      <c r="G79" s="182"/>
    </row>
    <row r="80" spans="1:7" ht="42" customHeight="1" x14ac:dyDescent="0.25">
      <c r="A80" s="122">
        <v>8.02</v>
      </c>
      <c r="B80" s="17" t="s">
        <v>796</v>
      </c>
      <c r="C80" s="3">
        <v>115.77</v>
      </c>
      <c r="D80" s="3" t="s">
        <v>33</v>
      </c>
      <c r="E80" s="110"/>
      <c r="F80" s="110">
        <f>C80*E80</f>
        <v>0</v>
      </c>
      <c r="G80" s="183"/>
    </row>
    <row r="81" spans="1:7" ht="42" customHeight="1" x14ac:dyDescent="0.25">
      <c r="A81" s="168">
        <v>8.0299999999999994</v>
      </c>
      <c r="B81" s="17" t="s">
        <v>797</v>
      </c>
      <c r="C81" s="3">
        <v>299.77999999999997</v>
      </c>
      <c r="D81" s="3" t="s">
        <v>33</v>
      </c>
      <c r="E81" s="110"/>
      <c r="F81" s="110">
        <f>C81*E81</f>
        <v>0</v>
      </c>
      <c r="G81" s="183"/>
    </row>
    <row r="82" spans="1:7" ht="45.75" customHeight="1" x14ac:dyDescent="0.25">
      <c r="A82" s="146">
        <v>9</v>
      </c>
      <c r="B82" s="19" t="s">
        <v>774</v>
      </c>
      <c r="C82" s="7"/>
      <c r="D82" s="21"/>
      <c r="E82" s="186"/>
      <c r="F82" s="186"/>
      <c r="G82" s="187">
        <f>SUM(F83:F85)</f>
        <v>0</v>
      </c>
    </row>
    <row r="83" spans="1:7" ht="23.1" customHeight="1" x14ac:dyDescent="0.25">
      <c r="A83" s="122">
        <v>9.01</v>
      </c>
      <c r="B83" s="4" t="s">
        <v>138</v>
      </c>
      <c r="C83" s="3">
        <v>39.409999999999997</v>
      </c>
      <c r="D83" s="3" t="s">
        <v>33</v>
      </c>
      <c r="E83" s="110"/>
      <c r="F83" s="110">
        <f>C83*E83</f>
        <v>0</v>
      </c>
      <c r="G83" s="182"/>
    </row>
    <row r="84" spans="1:7" ht="23.1" customHeight="1" x14ac:dyDescent="0.25">
      <c r="A84" s="122">
        <v>9.02</v>
      </c>
      <c r="B84" s="4" t="s">
        <v>139</v>
      </c>
      <c r="C84" s="3">
        <v>17.68</v>
      </c>
      <c r="D84" s="3" t="s">
        <v>33</v>
      </c>
      <c r="E84" s="110"/>
      <c r="F84" s="110">
        <f>C84*E84</f>
        <v>0</v>
      </c>
      <c r="G84" s="183"/>
    </row>
    <row r="85" spans="1:7" ht="99" customHeight="1" x14ac:dyDescent="0.25">
      <c r="A85" s="168">
        <v>9.0299999999999994</v>
      </c>
      <c r="B85" s="72" t="s">
        <v>775</v>
      </c>
      <c r="C85" s="289">
        <v>178.2</v>
      </c>
      <c r="D85" s="37" t="s">
        <v>33</v>
      </c>
      <c r="E85" s="111"/>
      <c r="F85" s="111">
        <f>C85*E85</f>
        <v>0</v>
      </c>
      <c r="G85" s="198"/>
    </row>
    <row r="86" spans="1:7" ht="42" customHeight="1" x14ac:dyDescent="0.25">
      <c r="A86" s="146">
        <v>10</v>
      </c>
      <c r="B86" s="19" t="s">
        <v>772</v>
      </c>
      <c r="C86" s="7"/>
      <c r="D86" s="21"/>
      <c r="E86" s="186"/>
      <c r="F86" s="186"/>
      <c r="G86" s="187">
        <f>SUM(F87:F90)</f>
        <v>0</v>
      </c>
    </row>
    <row r="87" spans="1:7" ht="42.95" customHeight="1" x14ac:dyDescent="0.25">
      <c r="A87" s="122" t="s">
        <v>40</v>
      </c>
      <c r="B87" s="17" t="s">
        <v>140</v>
      </c>
      <c r="C87" s="3">
        <v>78.150000000000006</v>
      </c>
      <c r="D87" s="3" t="s">
        <v>33</v>
      </c>
      <c r="E87" s="110"/>
      <c r="F87" s="110">
        <f>C87*E87</f>
        <v>0</v>
      </c>
      <c r="G87" s="182"/>
    </row>
    <row r="88" spans="1:7" ht="22.5" customHeight="1" x14ac:dyDescent="0.25">
      <c r="A88" s="122">
        <v>10.02</v>
      </c>
      <c r="B88" s="4" t="s">
        <v>862</v>
      </c>
      <c r="C88" s="3">
        <v>70.849999999999994</v>
      </c>
      <c r="D88" s="3" t="s">
        <v>33</v>
      </c>
      <c r="E88" s="110"/>
      <c r="F88" s="110">
        <f>C88*E88</f>
        <v>0</v>
      </c>
      <c r="G88" s="183"/>
    </row>
    <row r="89" spans="1:7" ht="22.5" customHeight="1" x14ac:dyDescent="0.25">
      <c r="A89" s="122" t="s">
        <v>74</v>
      </c>
      <c r="B89" s="4" t="s">
        <v>863</v>
      </c>
      <c r="C89" s="3">
        <v>77.94</v>
      </c>
      <c r="D89" s="5" t="s">
        <v>32</v>
      </c>
      <c r="E89" s="110"/>
      <c r="F89" s="110">
        <f>C89*E89</f>
        <v>0</v>
      </c>
      <c r="G89" s="183"/>
    </row>
    <row r="90" spans="1:7" ht="42.95" customHeight="1" x14ac:dyDescent="0.25">
      <c r="A90" s="168" t="s">
        <v>73</v>
      </c>
      <c r="B90" s="17" t="s">
        <v>864</v>
      </c>
      <c r="C90" s="5">
        <v>178.2</v>
      </c>
      <c r="D90" s="3" t="s">
        <v>33</v>
      </c>
      <c r="E90" s="110"/>
      <c r="F90" s="110">
        <f>C90*E90</f>
        <v>0</v>
      </c>
      <c r="G90" s="183"/>
    </row>
    <row r="91" spans="1:7" ht="42.75" customHeight="1" x14ac:dyDescent="0.25">
      <c r="A91" s="146">
        <v>11</v>
      </c>
      <c r="B91" s="19" t="s">
        <v>773</v>
      </c>
      <c r="C91" s="7"/>
      <c r="D91" s="21"/>
      <c r="E91" s="186"/>
      <c r="F91" s="186"/>
      <c r="G91" s="187">
        <f>SUM(F92:F93)</f>
        <v>0</v>
      </c>
    </row>
    <row r="92" spans="1:7" ht="37.5" x14ac:dyDescent="0.25">
      <c r="A92" s="125">
        <v>11.01</v>
      </c>
      <c r="B92" s="17" t="s">
        <v>142</v>
      </c>
      <c r="C92" s="27">
        <v>54.51</v>
      </c>
      <c r="D92" s="2" t="s">
        <v>33</v>
      </c>
      <c r="E92" s="192"/>
      <c r="F92" s="181">
        <f>C92*E92</f>
        <v>0</v>
      </c>
      <c r="G92" s="182"/>
    </row>
    <row r="93" spans="1:7" ht="21" x14ac:dyDescent="0.25">
      <c r="A93" s="102">
        <v>11.02</v>
      </c>
      <c r="B93" s="4" t="s">
        <v>141</v>
      </c>
      <c r="C93" s="28">
        <v>22.01</v>
      </c>
      <c r="D93" s="3" t="s">
        <v>33</v>
      </c>
      <c r="E93" s="193"/>
      <c r="F93" s="110">
        <f>C93*E93</f>
        <v>0</v>
      </c>
      <c r="G93" s="183"/>
    </row>
    <row r="94" spans="1:7" ht="23.1" customHeight="1" x14ac:dyDescent="0.25">
      <c r="A94" s="146">
        <v>12</v>
      </c>
      <c r="B94" s="19" t="s">
        <v>661</v>
      </c>
      <c r="C94" s="7"/>
      <c r="D94" s="21"/>
      <c r="E94" s="186"/>
      <c r="F94" s="186"/>
      <c r="G94" s="187">
        <f>SUM(F95:F98)</f>
        <v>0</v>
      </c>
    </row>
    <row r="95" spans="1:7" ht="42" customHeight="1" x14ac:dyDescent="0.25">
      <c r="A95" s="122">
        <v>12.01</v>
      </c>
      <c r="B95" s="17" t="s">
        <v>99</v>
      </c>
      <c r="C95" s="3">
        <v>69.2</v>
      </c>
      <c r="D95" s="3" t="s">
        <v>32</v>
      </c>
      <c r="E95" s="110"/>
      <c r="F95" s="110">
        <f>C95*E95</f>
        <v>0</v>
      </c>
      <c r="G95" s="182"/>
    </row>
    <row r="96" spans="1:7" ht="21.95" customHeight="1" x14ac:dyDescent="0.25">
      <c r="A96" s="122">
        <v>12.02</v>
      </c>
      <c r="B96" s="4" t="s">
        <v>42</v>
      </c>
      <c r="C96" s="3">
        <v>17.36</v>
      </c>
      <c r="D96" s="3" t="s">
        <v>33</v>
      </c>
      <c r="E96" s="110"/>
      <c r="F96" s="110">
        <f>C96*E96</f>
        <v>0</v>
      </c>
      <c r="G96" s="183"/>
    </row>
    <row r="97" spans="1:7" ht="42" customHeight="1" x14ac:dyDescent="0.25">
      <c r="A97" s="122">
        <v>12.03</v>
      </c>
      <c r="B97" s="17" t="s">
        <v>755</v>
      </c>
      <c r="C97" s="3">
        <v>12.33</v>
      </c>
      <c r="D97" s="3" t="s">
        <v>3</v>
      </c>
      <c r="E97" s="110"/>
      <c r="F97" s="110">
        <f>C97*E97</f>
        <v>0</v>
      </c>
      <c r="G97" s="183"/>
    </row>
    <row r="98" spans="1:7" ht="21.95" customHeight="1" x14ac:dyDescent="0.25">
      <c r="A98" s="122">
        <v>12.04</v>
      </c>
      <c r="B98" s="4" t="s">
        <v>121</v>
      </c>
      <c r="C98" s="3">
        <v>56.24</v>
      </c>
      <c r="D98" s="3" t="s">
        <v>3</v>
      </c>
      <c r="E98" s="110"/>
      <c r="F98" s="110">
        <f>C98*E98</f>
        <v>0</v>
      </c>
      <c r="G98" s="183"/>
    </row>
    <row r="99" spans="1:7" ht="23.1" customHeight="1" x14ac:dyDescent="0.25">
      <c r="A99" s="146">
        <v>13</v>
      </c>
      <c r="B99" s="19" t="s">
        <v>662</v>
      </c>
      <c r="C99" s="7"/>
      <c r="D99" s="21"/>
      <c r="E99" s="186"/>
      <c r="F99" s="186"/>
      <c r="G99" s="187">
        <f>SUM(F100:F100)</f>
        <v>0</v>
      </c>
    </row>
    <row r="100" spans="1:7" ht="102" customHeight="1" x14ac:dyDescent="0.25">
      <c r="A100" s="122">
        <v>13.01</v>
      </c>
      <c r="B100" s="31" t="s">
        <v>915</v>
      </c>
      <c r="C100" s="3">
        <v>3.85</v>
      </c>
      <c r="D100" s="3" t="s">
        <v>3</v>
      </c>
      <c r="E100" s="110"/>
      <c r="F100" s="110">
        <f>C100*E100</f>
        <v>0</v>
      </c>
      <c r="G100" s="182"/>
    </row>
    <row r="101" spans="1:7" ht="42" customHeight="1" x14ac:dyDescent="0.25">
      <c r="A101" s="146">
        <v>14</v>
      </c>
      <c r="B101" s="19" t="s">
        <v>778</v>
      </c>
      <c r="C101" s="7"/>
      <c r="D101" s="21"/>
      <c r="E101" s="186"/>
      <c r="F101" s="186"/>
      <c r="G101" s="187">
        <f>SUM(F102:F104)</f>
        <v>0</v>
      </c>
    </row>
    <row r="102" spans="1:7" ht="62.1" customHeight="1" x14ac:dyDescent="0.25">
      <c r="A102" s="122">
        <v>14.01</v>
      </c>
      <c r="B102" s="17" t="s">
        <v>143</v>
      </c>
      <c r="C102" s="3">
        <v>67.8</v>
      </c>
      <c r="D102" s="3" t="s">
        <v>36</v>
      </c>
      <c r="E102" s="110"/>
      <c r="F102" s="110">
        <f>C102*E102</f>
        <v>0</v>
      </c>
      <c r="G102" s="182"/>
    </row>
    <row r="103" spans="1:7" ht="105" customHeight="1" x14ac:dyDescent="0.25">
      <c r="A103" s="122">
        <v>14.02</v>
      </c>
      <c r="B103" s="17" t="s">
        <v>756</v>
      </c>
      <c r="C103" s="3">
        <v>71.02</v>
      </c>
      <c r="D103" s="3" t="s">
        <v>36</v>
      </c>
      <c r="E103" s="110"/>
      <c r="F103" s="110">
        <f>C103*E103</f>
        <v>0</v>
      </c>
      <c r="G103" s="183"/>
    </row>
    <row r="104" spans="1:7" ht="42" customHeight="1" x14ac:dyDescent="0.25">
      <c r="A104" s="122">
        <v>14.03</v>
      </c>
      <c r="B104" s="17" t="s">
        <v>84</v>
      </c>
      <c r="C104" s="3">
        <v>2</v>
      </c>
      <c r="D104" s="3" t="s">
        <v>27</v>
      </c>
      <c r="E104" s="110"/>
      <c r="F104" s="110">
        <f>C104*E104</f>
        <v>0</v>
      </c>
      <c r="G104" s="183"/>
    </row>
    <row r="105" spans="1:7" ht="42" customHeight="1" x14ac:dyDescent="0.25">
      <c r="A105" s="146">
        <v>15</v>
      </c>
      <c r="B105" s="19" t="s">
        <v>779</v>
      </c>
      <c r="C105" s="7"/>
      <c r="D105" s="21"/>
      <c r="E105" s="186"/>
      <c r="F105" s="186"/>
      <c r="G105" s="187">
        <f>SUM(F106:F106)</f>
        <v>0</v>
      </c>
    </row>
    <row r="106" spans="1:7" ht="42" customHeight="1" x14ac:dyDescent="0.25">
      <c r="A106" s="122">
        <v>15.01</v>
      </c>
      <c r="B106" s="17" t="s">
        <v>646</v>
      </c>
      <c r="C106" s="3">
        <v>347.44</v>
      </c>
      <c r="D106" s="3" t="s">
        <v>36</v>
      </c>
      <c r="E106" s="110"/>
      <c r="F106" s="110">
        <f>C106*E106</f>
        <v>0</v>
      </c>
      <c r="G106" s="182"/>
    </row>
    <row r="107" spans="1:7" ht="23.1" customHeight="1" x14ac:dyDescent="0.25">
      <c r="A107" s="146">
        <v>16</v>
      </c>
      <c r="B107" s="19" t="s">
        <v>663</v>
      </c>
      <c r="C107" s="7"/>
      <c r="D107" s="21"/>
      <c r="E107" s="186"/>
      <c r="F107" s="186"/>
      <c r="G107" s="187">
        <f>SUM(F108:F110)</f>
        <v>0</v>
      </c>
    </row>
    <row r="108" spans="1:7" ht="21.95" customHeight="1" x14ac:dyDescent="0.25">
      <c r="A108" s="122">
        <v>16.010000000000002</v>
      </c>
      <c r="B108" s="4" t="s">
        <v>85</v>
      </c>
      <c r="C108" s="3">
        <v>21.98</v>
      </c>
      <c r="D108" s="3" t="s">
        <v>33</v>
      </c>
      <c r="E108" s="110"/>
      <c r="F108" s="110">
        <f>C108*E108</f>
        <v>0</v>
      </c>
      <c r="G108" s="292"/>
    </row>
    <row r="109" spans="1:7" ht="27.75" customHeight="1" x14ac:dyDescent="0.25">
      <c r="A109" s="122">
        <v>16.02</v>
      </c>
      <c r="B109" s="4" t="s">
        <v>757</v>
      </c>
      <c r="C109" s="3">
        <v>21.1</v>
      </c>
      <c r="D109" s="3" t="s">
        <v>3</v>
      </c>
      <c r="E109" s="110"/>
      <c r="F109" s="110">
        <f>C109*E109</f>
        <v>0</v>
      </c>
      <c r="G109" s="293"/>
    </row>
    <row r="110" spans="1:7" ht="39.75" customHeight="1" x14ac:dyDescent="0.25">
      <c r="A110" s="122">
        <v>16.03</v>
      </c>
      <c r="B110" s="4" t="s">
        <v>758</v>
      </c>
      <c r="C110" s="3">
        <v>25.76</v>
      </c>
      <c r="D110" s="3" t="s">
        <v>33</v>
      </c>
      <c r="E110" s="110"/>
      <c r="F110" s="110">
        <f>C110*E110</f>
        <v>0</v>
      </c>
      <c r="G110" s="293"/>
    </row>
    <row r="111" spans="1:7" s="167" customFormat="1" ht="23.1" customHeight="1" x14ac:dyDescent="0.25">
      <c r="A111" s="146">
        <v>17</v>
      </c>
      <c r="B111" s="57" t="s">
        <v>664</v>
      </c>
      <c r="C111" s="58"/>
      <c r="D111" s="58"/>
      <c r="E111" s="186"/>
      <c r="F111" s="186"/>
      <c r="G111" s="187">
        <f>SUM(F113:F170)</f>
        <v>0</v>
      </c>
    </row>
    <row r="112" spans="1:7" s="167" customFormat="1" ht="21.95" customHeight="1" x14ac:dyDescent="0.25">
      <c r="A112" s="153">
        <v>17.100000000000001</v>
      </c>
      <c r="B112" s="154" t="s">
        <v>665</v>
      </c>
      <c r="C112" s="155"/>
      <c r="D112" s="156"/>
      <c r="E112" s="194"/>
      <c r="F112" s="194"/>
      <c r="G112" s="182"/>
    </row>
    <row r="113" spans="1:7" s="167" customFormat="1" ht="62.1" customHeight="1" x14ac:dyDescent="0.25">
      <c r="A113" s="129" t="s">
        <v>300</v>
      </c>
      <c r="B113" s="152" t="s">
        <v>627</v>
      </c>
      <c r="C113" s="81">
        <v>1</v>
      </c>
      <c r="D113" s="82" t="s">
        <v>27</v>
      </c>
      <c r="E113" s="195"/>
      <c r="F113" s="109">
        <f>C113*E113</f>
        <v>0</v>
      </c>
      <c r="G113" s="191"/>
    </row>
    <row r="114" spans="1:7" s="167" customFormat="1" ht="81.95" customHeight="1" x14ac:dyDescent="0.25">
      <c r="A114" s="102" t="s">
        <v>301</v>
      </c>
      <c r="B114" s="59" t="s">
        <v>647</v>
      </c>
      <c r="C114" s="28">
        <v>1</v>
      </c>
      <c r="D114" s="61" t="s">
        <v>27</v>
      </c>
      <c r="E114" s="196"/>
      <c r="F114" s="109">
        <f t="shared" ref="F114:F125" si="5">C114*E114</f>
        <v>0</v>
      </c>
      <c r="G114" s="183"/>
    </row>
    <row r="115" spans="1:7" s="167" customFormat="1" ht="62.1" customHeight="1" x14ac:dyDescent="0.25">
      <c r="A115" s="129" t="s">
        <v>302</v>
      </c>
      <c r="B115" s="59" t="s">
        <v>648</v>
      </c>
      <c r="C115" s="28">
        <v>1</v>
      </c>
      <c r="D115" s="61" t="s">
        <v>27</v>
      </c>
      <c r="E115" s="196"/>
      <c r="F115" s="109">
        <f t="shared" si="5"/>
        <v>0</v>
      </c>
      <c r="G115" s="183"/>
    </row>
    <row r="116" spans="1:7" s="167" customFormat="1" ht="62.1" customHeight="1" x14ac:dyDescent="0.25">
      <c r="A116" s="102" t="s">
        <v>303</v>
      </c>
      <c r="B116" s="59" t="s">
        <v>649</v>
      </c>
      <c r="C116" s="28">
        <v>1</v>
      </c>
      <c r="D116" s="61" t="s">
        <v>27</v>
      </c>
      <c r="E116" s="196"/>
      <c r="F116" s="109">
        <f t="shared" si="5"/>
        <v>0</v>
      </c>
      <c r="G116" s="183"/>
    </row>
    <row r="117" spans="1:7" s="167" customFormat="1" ht="42" customHeight="1" x14ac:dyDescent="0.25">
      <c r="A117" s="129" t="s">
        <v>304</v>
      </c>
      <c r="B117" s="59" t="s">
        <v>449</v>
      </c>
      <c r="C117" s="28">
        <v>8.5</v>
      </c>
      <c r="D117" s="61" t="s">
        <v>3</v>
      </c>
      <c r="E117" s="196"/>
      <c r="F117" s="109">
        <f t="shared" si="5"/>
        <v>0</v>
      </c>
      <c r="G117" s="183"/>
    </row>
    <row r="118" spans="1:7" s="167" customFormat="1" ht="42" customHeight="1" x14ac:dyDescent="0.25">
      <c r="A118" s="102" t="s">
        <v>305</v>
      </c>
      <c r="B118" s="59" t="s">
        <v>366</v>
      </c>
      <c r="C118" s="28">
        <v>8.5</v>
      </c>
      <c r="D118" s="61" t="s">
        <v>3</v>
      </c>
      <c r="E118" s="196"/>
      <c r="F118" s="109">
        <f t="shared" si="5"/>
        <v>0</v>
      </c>
      <c r="G118" s="183"/>
    </row>
    <row r="119" spans="1:7" ht="21.95" customHeight="1" x14ac:dyDescent="0.25">
      <c r="A119" s="129" t="s">
        <v>306</v>
      </c>
      <c r="B119" s="59" t="s">
        <v>259</v>
      </c>
      <c r="C119" s="3">
        <v>1</v>
      </c>
      <c r="D119" s="3" t="s">
        <v>27</v>
      </c>
      <c r="E119" s="110"/>
      <c r="F119" s="109">
        <f t="shared" si="5"/>
        <v>0</v>
      </c>
      <c r="G119" s="183"/>
    </row>
    <row r="120" spans="1:7" ht="21.95" customHeight="1" x14ac:dyDescent="0.25">
      <c r="A120" s="102" t="s">
        <v>307</v>
      </c>
      <c r="B120" s="59" t="s">
        <v>260</v>
      </c>
      <c r="C120" s="3">
        <v>1</v>
      </c>
      <c r="D120" s="3" t="s">
        <v>27</v>
      </c>
      <c r="E120" s="110"/>
      <c r="F120" s="109">
        <f t="shared" si="5"/>
        <v>0</v>
      </c>
      <c r="G120" s="183"/>
    </row>
    <row r="121" spans="1:7" ht="21.95" customHeight="1" x14ac:dyDescent="0.25">
      <c r="A121" s="129" t="s">
        <v>350</v>
      </c>
      <c r="B121" s="59" t="s">
        <v>261</v>
      </c>
      <c r="C121" s="3">
        <v>1</v>
      </c>
      <c r="D121" s="3" t="s">
        <v>27</v>
      </c>
      <c r="E121" s="110"/>
      <c r="F121" s="109">
        <f t="shared" si="5"/>
        <v>0</v>
      </c>
      <c r="G121" s="183"/>
    </row>
    <row r="122" spans="1:7" ht="21.95" customHeight="1" x14ac:dyDescent="0.25">
      <c r="A122" s="102" t="s">
        <v>351</v>
      </c>
      <c r="B122" s="59" t="s">
        <v>258</v>
      </c>
      <c r="C122" s="3">
        <v>2</v>
      </c>
      <c r="D122" s="3" t="s">
        <v>27</v>
      </c>
      <c r="E122" s="110"/>
      <c r="F122" s="109">
        <f t="shared" si="5"/>
        <v>0</v>
      </c>
      <c r="G122" s="183"/>
    </row>
    <row r="123" spans="1:7" s="167" customFormat="1" ht="42" customHeight="1" x14ac:dyDescent="0.25">
      <c r="A123" s="129" t="s">
        <v>352</v>
      </c>
      <c r="B123" s="63" t="s">
        <v>652</v>
      </c>
      <c r="C123" s="28">
        <v>1</v>
      </c>
      <c r="D123" s="61" t="s">
        <v>27</v>
      </c>
      <c r="E123" s="196"/>
      <c r="F123" s="109">
        <f t="shared" si="5"/>
        <v>0</v>
      </c>
      <c r="G123" s="183"/>
    </row>
    <row r="124" spans="1:7" s="167" customFormat="1" ht="20.100000000000001" customHeight="1" x14ac:dyDescent="0.25">
      <c r="A124" s="102" t="s">
        <v>353</v>
      </c>
      <c r="B124" s="63" t="s">
        <v>367</v>
      </c>
      <c r="C124" s="28">
        <v>2</v>
      </c>
      <c r="D124" s="61" t="s">
        <v>27</v>
      </c>
      <c r="E124" s="196"/>
      <c r="F124" s="110">
        <f t="shared" si="5"/>
        <v>0</v>
      </c>
      <c r="G124" s="183"/>
    </row>
    <row r="125" spans="1:7" s="167" customFormat="1" ht="37.5" x14ac:dyDescent="0.25">
      <c r="A125" s="129" t="s">
        <v>628</v>
      </c>
      <c r="B125" s="157" t="s">
        <v>368</v>
      </c>
      <c r="C125" s="77">
        <v>8</v>
      </c>
      <c r="D125" s="78" t="s">
        <v>27</v>
      </c>
      <c r="E125" s="197"/>
      <c r="F125" s="111">
        <f t="shared" si="5"/>
        <v>0</v>
      </c>
      <c r="G125" s="198"/>
    </row>
    <row r="126" spans="1:7" s="167" customFormat="1" ht="21.95" customHeight="1" x14ac:dyDescent="0.25">
      <c r="A126" s="147" t="s">
        <v>308</v>
      </c>
      <c r="B126" s="148" t="s">
        <v>666</v>
      </c>
      <c r="C126" s="149"/>
      <c r="D126" s="5"/>
      <c r="E126" s="199"/>
      <c r="F126" s="199"/>
      <c r="G126" s="200"/>
    </row>
    <row r="127" spans="1:7" s="167" customFormat="1" ht="21.95" customHeight="1" x14ac:dyDescent="0.25">
      <c r="A127" s="129" t="s">
        <v>310</v>
      </c>
      <c r="B127" s="42" t="s">
        <v>295</v>
      </c>
      <c r="C127" s="38">
        <v>91.27</v>
      </c>
      <c r="D127" s="83" t="s">
        <v>3</v>
      </c>
      <c r="E127" s="109"/>
      <c r="F127" s="109">
        <f>C127*E127</f>
        <v>0</v>
      </c>
      <c r="G127" s="191"/>
    </row>
    <row r="128" spans="1:7" s="167" customFormat="1" ht="21.95" customHeight="1" x14ac:dyDescent="0.25">
      <c r="A128" s="102" t="s">
        <v>311</v>
      </c>
      <c r="B128" s="43" t="s">
        <v>369</v>
      </c>
      <c r="C128" s="3">
        <v>32.86</v>
      </c>
      <c r="D128" s="62" t="s">
        <v>35</v>
      </c>
      <c r="E128" s="110"/>
      <c r="F128" s="110">
        <f t="shared" ref="F128:F134" si="6">C128*E128</f>
        <v>0</v>
      </c>
      <c r="G128" s="183"/>
    </row>
    <row r="129" spans="1:7" s="167" customFormat="1" ht="42" customHeight="1" x14ac:dyDescent="0.25">
      <c r="A129" s="102" t="s">
        <v>312</v>
      </c>
      <c r="B129" s="43" t="s">
        <v>370</v>
      </c>
      <c r="C129" s="3">
        <v>35.94</v>
      </c>
      <c r="D129" s="62" t="s">
        <v>35</v>
      </c>
      <c r="E129" s="110"/>
      <c r="F129" s="110">
        <f t="shared" si="6"/>
        <v>0</v>
      </c>
      <c r="G129" s="183"/>
    </row>
    <row r="130" spans="1:7" s="167" customFormat="1" ht="42" customHeight="1" x14ac:dyDescent="0.25">
      <c r="A130" s="102" t="s">
        <v>313</v>
      </c>
      <c r="B130" s="43" t="s">
        <v>296</v>
      </c>
      <c r="C130" s="3">
        <v>13.14</v>
      </c>
      <c r="D130" s="62" t="s">
        <v>35</v>
      </c>
      <c r="E130" s="110"/>
      <c r="F130" s="110">
        <f t="shared" si="6"/>
        <v>0</v>
      </c>
      <c r="G130" s="183"/>
    </row>
    <row r="131" spans="1:7" s="167" customFormat="1" ht="42" customHeight="1" x14ac:dyDescent="0.25">
      <c r="A131" s="102" t="s">
        <v>314</v>
      </c>
      <c r="B131" s="43" t="s">
        <v>354</v>
      </c>
      <c r="C131" s="3">
        <f>C127*0.45*0.1*1.1</f>
        <v>4.5178650000000005</v>
      </c>
      <c r="D131" s="62" t="s">
        <v>35</v>
      </c>
      <c r="E131" s="110"/>
      <c r="F131" s="110">
        <f t="shared" si="6"/>
        <v>0</v>
      </c>
      <c r="G131" s="183"/>
    </row>
    <row r="132" spans="1:7" s="167" customFormat="1" ht="21.95" customHeight="1" x14ac:dyDescent="0.25">
      <c r="A132" s="102" t="s">
        <v>315</v>
      </c>
      <c r="B132" s="43" t="s">
        <v>297</v>
      </c>
      <c r="C132" s="3">
        <v>77.59</v>
      </c>
      <c r="D132" s="62" t="s">
        <v>3</v>
      </c>
      <c r="E132" s="110"/>
      <c r="F132" s="110">
        <f t="shared" si="6"/>
        <v>0</v>
      </c>
      <c r="G132" s="183"/>
    </row>
    <row r="133" spans="1:7" s="167" customFormat="1" ht="21.95" customHeight="1" x14ac:dyDescent="0.25">
      <c r="A133" s="102" t="s">
        <v>316</v>
      </c>
      <c r="B133" s="43" t="s">
        <v>298</v>
      </c>
      <c r="C133" s="3">
        <v>15.35</v>
      </c>
      <c r="D133" s="62" t="s">
        <v>3</v>
      </c>
      <c r="E133" s="110"/>
      <c r="F133" s="110">
        <f t="shared" si="6"/>
        <v>0</v>
      </c>
      <c r="G133" s="183"/>
    </row>
    <row r="134" spans="1:7" s="167" customFormat="1" ht="62.1" customHeight="1" x14ac:dyDescent="0.25">
      <c r="A134" s="102" t="s">
        <v>317</v>
      </c>
      <c r="B134" s="158" t="s">
        <v>371</v>
      </c>
      <c r="C134" s="37">
        <v>1</v>
      </c>
      <c r="D134" s="79" t="s">
        <v>8</v>
      </c>
      <c r="E134" s="111"/>
      <c r="F134" s="111">
        <f t="shared" si="6"/>
        <v>0</v>
      </c>
      <c r="G134" s="183"/>
    </row>
    <row r="135" spans="1:7" s="167" customFormat="1" ht="42" customHeight="1" x14ac:dyDescent="0.25">
      <c r="A135" s="102" t="s">
        <v>745</v>
      </c>
      <c r="B135" s="157" t="s">
        <v>746</v>
      </c>
      <c r="C135" s="77">
        <v>1</v>
      </c>
      <c r="D135" s="78" t="s">
        <v>27</v>
      </c>
      <c r="E135" s="221"/>
      <c r="F135" s="111">
        <f>C135*E135</f>
        <v>0</v>
      </c>
      <c r="G135" s="200"/>
    </row>
    <row r="136" spans="1:7" s="167" customFormat="1" ht="21.95" customHeight="1" x14ac:dyDescent="0.25">
      <c r="A136" s="147" t="s">
        <v>309</v>
      </c>
      <c r="B136" s="148" t="s">
        <v>667</v>
      </c>
      <c r="C136" s="149"/>
      <c r="D136" s="5"/>
      <c r="E136" s="199"/>
      <c r="F136" s="199"/>
      <c r="G136" s="183"/>
    </row>
    <row r="137" spans="1:7" s="167" customFormat="1" ht="21.95" customHeight="1" x14ac:dyDescent="0.25">
      <c r="A137" s="129" t="s">
        <v>318</v>
      </c>
      <c r="B137" s="42" t="s">
        <v>295</v>
      </c>
      <c r="C137" s="38">
        <v>92.71</v>
      </c>
      <c r="D137" s="83" t="s">
        <v>3</v>
      </c>
      <c r="E137" s="109"/>
      <c r="F137" s="109">
        <f>C137*E137</f>
        <v>0</v>
      </c>
      <c r="G137" s="191"/>
    </row>
    <row r="138" spans="1:7" s="167" customFormat="1" ht="21.95" customHeight="1" x14ac:dyDescent="0.25">
      <c r="A138" s="102" t="s">
        <v>319</v>
      </c>
      <c r="B138" s="43" t="s">
        <v>355</v>
      </c>
      <c r="C138" s="3">
        <v>25.03</v>
      </c>
      <c r="D138" s="62" t="s">
        <v>35</v>
      </c>
      <c r="E138" s="110"/>
      <c r="F138" s="110">
        <f t="shared" ref="F138:F145" si="7">C138*E138</f>
        <v>0</v>
      </c>
      <c r="G138" s="183"/>
    </row>
    <row r="139" spans="1:7" s="167" customFormat="1" ht="42" customHeight="1" x14ac:dyDescent="0.25">
      <c r="A139" s="102" t="s">
        <v>320</v>
      </c>
      <c r="B139" s="43" t="s">
        <v>372</v>
      </c>
      <c r="C139" s="3">
        <v>26.07</v>
      </c>
      <c r="D139" s="62" t="s">
        <v>35</v>
      </c>
      <c r="E139" s="110"/>
      <c r="F139" s="110">
        <f t="shared" si="7"/>
        <v>0</v>
      </c>
      <c r="G139" s="183"/>
    </row>
    <row r="140" spans="1:7" s="167" customFormat="1" ht="42" customHeight="1" x14ac:dyDescent="0.25">
      <c r="A140" s="102" t="s">
        <v>321</v>
      </c>
      <c r="B140" s="43" t="s">
        <v>296</v>
      </c>
      <c r="C140" s="3">
        <v>10.01</v>
      </c>
      <c r="D140" s="62" t="s">
        <v>35</v>
      </c>
      <c r="E140" s="110"/>
      <c r="F140" s="110">
        <f t="shared" si="7"/>
        <v>0</v>
      </c>
      <c r="G140" s="183"/>
    </row>
    <row r="141" spans="1:7" s="167" customFormat="1" ht="42" customHeight="1" x14ac:dyDescent="0.25">
      <c r="A141" s="102" t="s">
        <v>322</v>
      </c>
      <c r="B141" s="43" t="s">
        <v>356</v>
      </c>
      <c r="C141" s="3">
        <v>4.5999999999999996</v>
      </c>
      <c r="D141" s="62" t="s">
        <v>35</v>
      </c>
      <c r="E141" s="110"/>
      <c r="F141" s="110">
        <f t="shared" si="7"/>
        <v>0</v>
      </c>
      <c r="G141" s="183"/>
    </row>
    <row r="142" spans="1:7" s="167" customFormat="1" ht="62.1" customHeight="1" x14ac:dyDescent="0.25">
      <c r="A142" s="102" t="s">
        <v>323</v>
      </c>
      <c r="B142" s="66" t="s">
        <v>373</v>
      </c>
      <c r="C142" s="3">
        <v>92.71</v>
      </c>
      <c r="D142" s="62" t="s">
        <v>3</v>
      </c>
      <c r="E142" s="110"/>
      <c r="F142" s="110">
        <f t="shared" si="7"/>
        <v>0</v>
      </c>
      <c r="G142" s="183"/>
    </row>
    <row r="143" spans="1:7" s="167" customFormat="1" ht="62.1" customHeight="1" x14ac:dyDescent="0.25">
      <c r="A143" s="102" t="s">
        <v>324</v>
      </c>
      <c r="B143" s="66" t="s">
        <v>374</v>
      </c>
      <c r="C143" s="3">
        <v>4.55</v>
      </c>
      <c r="D143" s="62" t="s">
        <v>3</v>
      </c>
      <c r="E143" s="110">
        <v>0</v>
      </c>
      <c r="F143" s="110">
        <f t="shared" si="7"/>
        <v>0</v>
      </c>
      <c r="G143" s="183"/>
    </row>
    <row r="144" spans="1:7" s="167" customFormat="1" ht="62.1" customHeight="1" x14ac:dyDescent="0.25">
      <c r="A144" s="102" t="s">
        <v>325</v>
      </c>
      <c r="B144" s="66" t="s">
        <v>375</v>
      </c>
      <c r="C144" s="3">
        <v>8.59</v>
      </c>
      <c r="D144" s="62" t="s">
        <v>3</v>
      </c>
      <c r="E144" s="110"/>
      <c r="F144" s="110">
        <f t="shared" si="7"/>
        <v>0</v>
      </c>
      <c r="G144" s="183"/>
    </row>
    <row r="145" spans="1:7" s="167" customFormat="1" ht="62.1" customHeight="1" x14ac:dyDescent="0.25">
      <c r="A145" s="131" t="s">
        <v>326</v>
      </c>
      <c r="B145" s="84" t="s">
        <v>376</v>
      </c>
      <c r="C145" s="37">
        <v>42.59</v>
      </c>
      <c r="D145" s="79" t="s">
        <v>3</v>
      </c>
      <c r="E145" s="111"/>
      <c r="F145" s="111">
        <f t="shared" si="7"/>
        <v>0</v>
      </c>
      <c r="G145" s="198"/>
    </row>
    <row r="146" spans="1:7" s="167" customFormat="1" ht="21.95" customHeight="1" x14ac:dyDescent="0.25">
      <c r="A146" s="159">
        <v>17.399999999999999</v>
      </c>
      <c r="B146" s="148" t="s">
        <v>668</v>
      </c>
      <c r="C146" s="149"/>
      <c r="D146" s="5"/>
      <c r="E146" s="199"/>
      <c r="F146" s="199"/>
      <c r="G146" s="183"/>
    </row>
    <row r="147" spans="1:7" s="167" customFormat="1" ht="21.95" customHeight="1" x14ac:dyDescent="0.25">
      <c r="A147" s="129" t="s">
        <v>327</v>
      </c>
      <c r="B147" s="42" t="s">
        <v>355</v>
      </c>
      <c r="C147" s="38">
        <v>19.55</v>
      </c>
      <c r="D147" s="83" t="s">
        <v>35</v>
      </c>
      <c r="E147" s="109"/>
      <c r="F147" s="109">
        <f>C147*E147</f>
        <v>0</v>
      </c>
      <c r="G147" s="191"/>
    </row>
    <row r="148" spans="1:7" s="167" customFormat="1" ht="42" customHeight="1" x14ac:dyDescent="0.25">
      <c r="A148" s="102" t="s">
        <v>328</v>
      </c>
      <c r="B148" s="43" t="s">
        <v>357</v>
      </c>
      <c r="C148" s="3">
        <v>27.37</v>
      </c>
      <c r="D148" s="62" t="s">
        <v>35</v>
      </c>
      <c r="E148" s="110"/>
      <c r="F148" s="110">
        <f t="shared" ref="F148:F154" si="8">C148*E148</f>
        <v>0</v>
      </c>
      <c r="G148" s="183"/>
    </row>
    <row r="149" spans="1:7" s="167" customFormat="1" ht="42" customHeight="1" x14ac:dyDescent="0.25">
      <c r="A149" s="102" t="s">
        <v>329</v>
      </c>
      <c r="B149" s="43" t="s">
        <v>377</v>
      </c>
      <c r="C149" s="3">
        <v>7.82</v>
      </c>
      <c r="D149" s="62" t="s">
        <v>35</v>
      </c>
      <c r="E149" s="110"/>
      <c r="F149" s="110">
        <f t="shared" si="8"/>
        <v>0</v>
      </c>
      <c r="G149" s="183"/>
    </row>
    <row r="150" spans="1:7" s="167" customFormat="1" ht="62.1" customHeight="1" x14ac:dyDescent="0.25">
      <c r="A150" s="102" t="s">
        <v>330</v>
      </c>
      <c r="B150" s="66" t="s">
        <v>629</v>
      </c>
      <c r="C150" s="3">
        <v>72.42</v>
      </c>
      <c r="D150" s="62" t="s">
        <v>3</v>
      </c>
      <c r="E150" s="110"/>
      <c r="F150" s="110">
        <f t="shared" si="8"/>
        <v>0</v>
      </c>
      <c r="G150" s="183"/>
    </row>
    <row r="151" spans="1:7" s="167" customFormat="1" ht="62.1" customHeight="1" x14ac:dyDescent="0.25">
      <c r="A151" s="102" t="s">
        <v>331</v>
      </c>
      <c r="B151" s="66" t="s">
        <v>378</v>
      </c>
      <c r="C151" s="3">
        <v>17.38</v>
      </c>
      <c r="D151" s="62" t="s">
        <v>3</v>
      </c>
      <c r="E151" s="110"/>
      <c r="F151" s="110">
        <f t="shared" si="8"/>
        <v>0</v>
      </c>
      <c r="G151" s="183"/>
    </row>
    <row r="152" spans="1:7" s="167" customFormat="1" ht="62.1" customHeight="1" x14ac:dyDescent="0.25">
      <c r="A152" s="102" t="s">
        <v>332</v>
      </c>
      <c r="B152" s="66" t="s">
        <v>379</v>
      </c>
      <c r="C152" s="3">
        <v>1</v>
      </c>
      <c r="D152" s="62" t="s">
        <v>27</v>
      </c>
      <c r="E152" s="110"/>
      <c r="F152" s="110">
        <f t="shared" si="8"/>
        <v>0</v>
      </c>
      <c r="G152" s="183"/>
    </row>
    <row r="153" spans="1:7" s="167" customFormat="1" ht="42" customHeight="1" x14ac:dyDescent="0.25">
      <c r="A153" s="102" t="s">
        <v>333</v>
      </c>
      <c r="B153" s="66" t="s">
        <v>358</v>
      </c>
      <c r="C153" s="3">
        <v>1</v>
      </c>
      <c r="D153" s="62" t="s">
        <v>27</v>
      </c>
      <c r="E153" s="110"/>
      <c r="F153" s="110">
        <f t="shared" si="8"/>
        <v>0</v>
      </c>
      <c r="G153" s="200"/>
    </row>
    <row r="154" spans="1:7" s="167" customFormat="1" ht="62.1" customHeight="1" x14ac:dyDescent="0.25">
      <c r="A154" s="131" t="s">
        <v>334</v>
      </c>
      <c r="B154" s="160" t="s">
        <v>380</v>
      </c>
      <c r="C154" s="37">
        <v>1</v>
      </c>
      <c r="D154" s="79" t="s">
        <v>27</v>
      </c>
      <c r="E154" s="111"/>
      <c r="F154" s="111">
        <f t="shared" si="8"/>
        <v>0</v>
      </c>
      <c r="G154" s="198"/>
    </row>
    <row r="155" spans="1:7" s="167" customFormat="1" ht="21.95" customHeight="1" x14ac:dyDescent="0.25">
      <c r="A155" s="159">
        <v>17.5</v>
      </c>
      <c r="B155" s="148" t="s">
        <v>669</v>
      </c>
      <c r="C155" s="149"/>
      <c r="D155" s="5"/>
      <c r="E155" s="199"/>
      <c r="F155" s="199"/>
      <c r="G155" s="183"/>
    </row>
    <row r="156" spans="1:7" s="167" customFormat="1" ht="42" customHeight="1" x14ac:dyDescent="0.25">
      <c r="A156" s="129" t="s">
        <v>335</v>
      </c>
      <c r="B156" s="161" t="s">
        <v>381</v>
      </c>
      <c r="C156" s="38">
        <v>100.84</v>
      </c>
      <c r="D156" s="83" t="s">
        <v>35</v>
      </c>
      <c r="E156" s="109"/>
      <c r="F156" s="109">
        <f>C156*E156</f>
        <v>0</v>
      </c>
      <c r="G156" s="191"/>
    </row>
    <row r="157" spans="1:7" s="167" customFormat="1" ht="21.95" customHeight="1" x14ac:dyDescent="0.25">
      <c r="A157" s="102" t="s">
        <v>336</v>
      </c>
      <c r="B157" s="68" t="s">
        <v>570</v>
      </c>
      <c r="C157" s="3">
        <v>141.18</v>
      </c>
      <c r="D157" s="62" t="s">
        <v>35</v>
      </c>
      <c r="E157" s="110"/>
      <c r="F157" s="110">
        <f t="shared" ref="F157:F168" si="9">C157*E157</f>
        <v>0</v>
      </c>
      <c r="G157" s="183"/>
    </row>
    <row r="158" spans="1:7" s="167" customFormat="1" ht="62.1" customHeight="1" x14ac:dyDescent="0.25">
      <c r="A158" s="102" t="s">
        <v>337</v>
      </c>
      <c r="B158" s="69" t="s">
        <v>382</v>
      </c>
      <c r="C158" s="3">
        <v>6.42</v>
      </c>
      <c r="D158" s="62" t="s">
        <v>35</v>
      </c>
      <c r="E158" s="110"/>
      <c r="F158" s="110">
        <f t="shared" si="9"/>
        <v>0</v>
      </c>
      <c r="G158" s="183"/>
    </row>
    <row r="159" spans="1:7" s="167" customFormat="1" ht="81.95" customHeight="1" x14ac:dyDescent="0.25">
      <c r="A159" s="102" t="s">
        <v>338</v>
      </c>
      <c r="B159" s="69" t="s">
        <v>359</v>
      </c>
      <c r="C159" s="3">
        <v>0.83</v>
      </c>
      <c r="D159" s="62" t="s">
        <v>35</v>
      </c>
      <c r="E159" s="110"/>
      <c r="F159" s="110">
        <f t="shared" si="9"/>
        <v>0</v>
      </c>
      <c r="G159" s="183"/>
    </row>
    <row r="160" spans="1:7" s="167" customFormat="1" ht="81.95" customHeight="1" x14ac:dyDescent="0.25">
      <c r="A160" s="102" t="s">
        <v>339</v>
      </c>
      <c r="B160" s="69" t="s">
        <v>360</v>
      </c>
      <c r="C160" s="3">
        <v>1.86</v>
      </c>
      <c r="D160" s="62" t="s">
        <v>35</v>
      </c>
      <c r="E160" s="110"/>
      <c r="F160" s="110">
        <f t="shared" si="9"/>
        <v>0</v>
      </c>
      <c r="G160" s="183"/>
    </row>
    <row r="161" spans="1:7" s="167" customFormat="1" ht="81.95" customHeight="1" x14ac:dyDescent="0.25">
      <c r="A161" s="102" t="s">
        <v>340</v>
      </c>
      <c r="B161" s="69" t="s">
        <v>361</v>
      </c>
      <c r="C161" s="3">
        <v>0.34</v>
      </c>
      <c r="D161" s="62" t="s">
        <v>35</v>
      </c>
      <c r="E161" s="110"/>
      <c r="F161" s="110">
        <f t="shared" si="9"/>
        <v>0</v>
      </c>
      <c r="G161" s="183"/>
    </row>
    <row r="162" spans="1:7" s="167" customFormat="1" ht="62.1" customHeight="1" x14ac:dyDescent="0.25">
      <c r="A162" s="102" t="s">
        <v>341</v>
      </c>
      <c r="B162" s="69" t="s">
        <v>362</v>
      </c>
      <c r="C162" s="3">
        <v>4.8099999999999996</v>
      </c>
      <c r="D162" s="62" t="s">
        <v>35</v>
      </c>
      <c r="E162" s="110"/>
      <c r="F162" s="110">
        <f t="shared" si="9"/>
        <v>0</v>
      </c>
      <c r="G162" s="183"/>
    </row>
    <row r="163" spans="1:7" s="167" customFormat="1" ht="21.95" customHeight="1" x14ac:dyDescent="0.25">
      <c r="A163" s="102" t="s">
        <v>342</v>
      </c>
      <c r="B163" s="68" t="s">
        <v>383</v>
      </c>
      <c r="C163" s="3">
        <v>73.13</v>
      </c>
      <c r="D163" s="62" t="s">
        <v>33</v>
      </c>
      <c r="E163" s="110"/>
      <c r="F163" s="110">
        <f t="shared" si="9"/>
        <v>0</v>
      </c>
      <c r="G163" s="183"/>
    </row>
    <row r="164" spans="1:7" s="167" customFormat="1" ht="42" customHeight="1" x14ac:dyDescent="0.25">
      <c r="A164" s="102" t="s">
        <v>343</v>
      </c>
      <c r="B164" s="68" t="s">
        <v>363</v>
      </c>
      <c r="C164" s="3">
        <v>70.290000000000006</v>
      </c>
      <c r="D164" s="62" t="s">
        <v>33</v>
      </c>
      <c r="E164" s="110"/>
      <c r="F164" s="110">
        <f t="shared" si="9"/>
        <v>0</v>
      </c>
      <c r="G164" s="183"/>
    </row>
    <row r="165" spans="1:7" s="167" customFormat="1" ht="21.95" customHeight="1" x14ac:dyDescent="0.25">
      <c r="A165" s="102" t="s">
        <v>344</v>
      </c>
      <c r="B165" s="68" t="s">
        <v>364</v>
      </c>
      <c r="C165" s="3">
        <v>89.95</v>
      </c>
      <c r="D165" s="62" t="s">
        <v>33</v>
      </c>
      <c r="E165" s="110"/>
      <c r="F165" s="110">
        <f t="shared" si="9"/>
        <v>0</v>
      </c>
      <c r="G165" s="183"/>
    </row>
    <row r="166" spans="1:7" s="167" customFormat="1" ht="21.95" customHeight="1" x14ac:dyDescent="0.25">
      <c r="A166" s="102" t="s">
        <v>345</v>
      </c>
      <c r="B166" s="68" t="s">
        <v>365</v>
      </c>
      <c r="C166" s="3">
        <v>21.66</v>
      </c>
      <c r="D166" s="62" t="s">
        <v>3</v>
      </c>
      <c r="E166" s="110"/>
      <c r="F166" s="110">
        <f t="shared" si="9"/>
        <v>0</v>
      </c>
      <c r="G166" s="183"/>
    </row>
    <row r="167" spans="1:7" s="167" customFormat="1" ht="42" customHeight="1" x14ac:dyDescent="0.25">
      <c r="A167" s="102" t="s">
        <v>346</v>
      </c>
      <c r="B167" s="69" t="s">
        <v>384</v>
      </c>
      <c r="C167" s="3">
        <v>1</v>
      </c>
      <c r="D167" s="62" t="s">
        <v>27</v>
      </c>
      <c r="E167" s="110"/>
      <c r="F167" s="110">
        <f t="shared" si="9"/>
        <v>0</v>
      </c>
      <c r="G167" s="183"/>
    </row>
    <row r="168" spans="1:7" s="167" customFormat="1" ht="62.1" customHeight="1" x14ac:dyDescent="0.25">
      <c r="A168" s="131" t="s">
        <v>347</v>
      </c>
      <c r="B168" s="160" t="s">
        <v>385</v>
      </c>
      <c r="C168" s="37">
        <v>1</v>
      </c>
      <c r="D168" s="79" t="s">
        <v>27</v>
      </c>
      <c r="E168" s="111"/>
      <c r="F168" s="111">
        <f t="shared" si="9"/>
        <v>0</v>
      </c>
      <c r="G168" s="198"/>
    </row>
    <row r="169" spans="1:7" s="167" customFormat="1" ht="21.95" customHeight="1" x14ac:dyDescent="0.25">
      <c r="A169" s="159">
        <v>17.600000000000001</v>
      </c>
      <c r="B169" s="148" t="s">
        <v>670</v>
      </c>
      <c r="C169" s="149"/>
      <c r="D169" s="5"/>
      <c r="E169" s="199"/>
      <c r="F169" s="199"/>
      <c r="G169" s="183"/>
    </row>
    <row r="170" spans="1:7" s="167" customFormat="1" ht="62.1" customHeight="1" x14ac:dyDescent="0.25">
      <c r="A170" s="162" t="s">
        <v>348</v>
      </c>
      <c r="B170" s="163" t="s">
        <v>571</v>
      </c>
      <c r="C170" s="164">
        <v>30.76</v>
      </c>
      <c r="D170" s="165" t="s">
        <v>3</v>
      </c>
      <c r="E170" s="201"/>
      <c r="F170" s="109">
        <f>C170*E170</f>
        <v>0</v>
      </c>
      <c r="G170" s="191"/>
    </row>
    <row r="171" spans="1:7" s="167" customFormat="1" ht="23.1" customHeight="1" x14ac:dyDescent="0.25">
      <c r="A171" s="144">
        <v>18</v>
      </c>
      <c r="B171" s="57" t="s">
        <v>671</v>
      </c>
      <c r="C171" s="58"/>
      <c r="D171" s="58"/>
      <c r="E171" s="186"/>
      <c r="F171" s="186"/>
      <c r="G171" s="187">
        <f>SUM(F172:F207)</f>
        <v>0</v>
      </c>
    </row>
    <row r="172" spans="1:7" s="167" customFormat="1" ht="156.75" customHeight="1" x14ac:dyDescent="0.25">
      <c r="A172" s="170">
        <v>18.010000000000002</v>
      </c>
      <c r="B172" s="136" t="s">
        <v>814</v>
      </c>
      <c r="C172" s="2">
        <v>11</v>
      </c>
      <c r="D172" s="60" t="s">
        <v>27</v>
      </c>
      <c r="E172" s="202"/>
      <c r="F172" s="203">
        <f>C172*E172</f>
        <v>0</v>
      </c>
      <c r="G172" s="204"/>
    </row>
    <row r="173" spans="1:7" s="167" customFormat="1" ht="114.75" customHeight="1" x14ac:dyDescent="0.25">
      <c r="A173" s="171">
        <v>18.02</v>
      </c>
      <c r="B173" s="137" t="s">
        <v>609</v>
      </c>
      <c r="C173" s="3">
        <v>4</v>
      </c>
      <c r="D173" s="61" t="s">
        <v>27</v>
      </c>
      <c r="E173" s="205"/>
      <c r="F173" s="206">
        <f t="shared" ref="F173:F184" si="10">C173*E173</f>
        <v>0</v>
      </c>
      <c r="G173" s="207"/>
    </row>
    <row r="174" spans="1:7" s="167" customFormat="1" ht="39" customHeight="1" x14ac:dyDescent="0.25">
      <c r="A174" s="171">
        <v>18.03</v>
      </c>
      <c r="B174" s="137" t="s">
        <v>759</v>
      </c>
      <c r="C174" s="3">
        <v>6</v>
      </c>
      <c r="D174" s="61" t="s">
        <v>27</v>
      </c>
      <c r="E174" s="205"/>
      <c r="F174" s="206">
        <f t="shared" si="10"/>
        <v>0</v>
      </c>
      <c r="G174" s="207"/>
    </row>
    <row r="175" spans="1:7" s="167" customFormat="1" ht="39.75" customHeight="1" x14ac:dyDescent="0.25">
      <c r="A175" s="171">
        <v>18.04</v>
      </c>
      <c r="B175" s="137" t="s">
        <v>760</v>
      </c>
      <c r="C175" s="3">
        <v>5</v>
      </c>
      <c r="D175" s="61" t="s">
        <v>27</v>
      </c>
      <c r="E175" s="205"/>
      <c r="F175" s="206">
        <f t="shared" si="10"/>
        <v>0</v>
      </c>
      <c r="G175" s="207"/>
    </row>
    <row r="176" spans="1:7" s="167" customFormat="1" ht="156.75" customHeight="1" x14ac:dyDescent="0.25">
      <c r="A176" s="171">
        <v>18.05</v>
      </c>
      <c r="B176" s="137" t="s">
        <v>761</v>
      </c>
      <c r="C176" s="3">
        <v>1</v>
      </c>
      <c r="D176" s="61" t="s">
        <v>27</v>
      </c>
      <c r="E176" s="205"/>
      <c r="F176" s="206">
        <f t="shared" si="10"/>
        <v>0</v>
      </c>
      <c r="G176" s="207"/>
    </row>
    <row r="177" spans="1:7" s="167" customFormat="1" ht="60" customHeight="1" x14ac:dyDescent="0.25">
      <c r="A177" s="171">
        <v>18.059999999999999</v>
      </c>
      <c r="B177" s="137" t="s">
        <v>769</v>
      </c>
      <c r="C177" s="3">
        <v>1</v>
      </c>
      <c r="D177" s="61" t="s">
        <v>27</v>
      </c>
      <c r="E177" s="205"/>
      <c r="F177" s="206">
        <f t="shared" si="10"/>
        <v>0</v>
      </c>
      <c r="G177" s="207"/>
    </row>
    <row r="178" spans="1:7" s="167" customFormat="1" ht="76.5" customHeight="1" x14ac:dyDescent="0.25">
      <c r="A178" s="171">
        <v>18.07</v>
      </c>
      <c r="B178" s="138" t="s">
        <v>816</v>
      </c>
      <c r="C178" s="3">
        <v>1</v>
      </c>
      <c r="D178" s="61" t="s">
        <v>27</v>
      </c>
      <c r="E178" s="205"/>
      <c r="F178" s="206">
        <f t="shared" si="10"/>
        <v>0</v>
      </c>
      <c r="G178" s="207"/>
    </row>
    <row r="179" spans="1:7" s="167" customFormat="1" ht="77.25" customHeight="1" x14ac:dyDescent="0.25">
      <c r="A179" s="171">
        <v>18.079999999999998</v>
      </c>
      <c r="B179" s="138" t="s">
        <v>817</v>
      </c>
      <c r="C179" s="3">
        <v>1</v>
      </c>
      <c r="D179" s="61" t="s">
        <v>27</v>
      </c>
      <c r="E179" s="205"/>
      <c r="F179" s="206">
        <f t="shared" si="10"/>
        <v>0</v>
      </c>
      <c r="G179" s="207"/>
    </row>
    <row r="180" spans="1:7" s="167" customFormat="1" ht="79.5" customHeight="1" x14ac:dyDescent="0.25">
      <c r="A180" s="171">
        <v>18.09</v>
      </c>
      <c r="B180" s="138" t="s">
        <v>818</v>
      </c>
      <c r="C180" s="3">
        <v>1</v>
      </c>
      <c r="D180" s="61" t="s">
        <v>27</v>
      </c>
      <c r="E180" s="205"/>
      <c r="F180" s="206">
        <f t="shared" si="10"/>
        <v>0</v>
      </c>
      <c r="G180" s="207"/>
    </row>
    <row r="181" spans="1:7" s="167" customFormat="1" ht="154.5" customHeight="1" x14ac:dyDescent="0.25">
      <c r="A181" s="171">
        <v>18.100000000000001</v>
      </c>
      <c r="B181" s="138" t="s">
        <v>819</v>
      </c>
      <c r="C181" s="139">
        <v>5</v>
      </c>
      <c r="D181" s="139" t="s">
        <v>27</v>
      </c>
      <c r="E181" s="205"/>
      <c r="F181" s="206">
        <f t="shared" si="10"/>
        <v>0</v>
      </c>
      <c r="G181" s="207"/>
    </row>
    <row r="182" spans="1:7" s="167" customFormat="1" ht="133.5" customHeight="1" x14ac:dyDescent="0.25">
      <c r="A182" s="171">
        <v>18.11</v>
      </c>
      <c r="B182" s="138" t="s">
        <v>820</v>
      </c>
      <c r="C182" s="139">
        <v>2</v>
      </c>
      <c r="D182" s="139" t="s">
        <v>27</v>
      </c>
      <c r="E182" s="205"/>
      <c r="F182" s="206">
        <f t="shared" si="10"/>
        <v>0</v>
      </c>
      <c r="G182" s="207"/>
    </row>
    <row r="183" spans="1:7" s="167" customFormat="1" ht="116.25" customHeight="1" x14ac:dyDescent="0.25">
      <c r="A183" s="171">
        <v>18.12</v>
      </c>
      <c r="B183" s="138" t="s">
        <v>821</v>
      </c>
      <c r="C183" s="139">
        <v>2</v>
      </c>
      <c r="D183" s="139" t="s">
        <v>27</v>
      </c>
      <c r="E183" s="205"/>
      <c r="F183" s="206">
        <f t="shared" si="10"/>
        <v>0</v>
      </c>
      <c r="G183" s="207"/>
    </row>
    <row r="184" spans="1:7" s="167" customFormat="1" ht="42" customHeight="1" x14ac:dyDescent="0.25">
      <c r="A184" s="171">
        <v>18.13</v>
      </c>
      <c r="B184" s="137" t="s">
        <v>617</v>
      </c>
      <c r="C184" s="3">
        <v>3</v>
      </c>
      <c r="D184" s="61" t="s">
        <v>27</v>
      </c>
      <c r="E184" s="205"/>
      <c r="F184" s="206">
        <f t="shared" si="10"/>
        <v>0</v>
      </c>
      <c r="G184" s="207"/>
    </row>
    <row r="185" spans="1:7" s="167" customFormat="1" ht="23.1" customHeight="1" x14ac:dyDescent="0.25">
      <c r="A185" s="147"/>
      <c r="B185" s="148" t="s">
        <v>672</v>
      </c>
      <c r="C185" s="149"/>
      <c r="D185" s="5"/>
      <c r="E185" s="199"/>
      <c r="F185" s="199"/>
      <c r="G185" s="200"/>
    </row>
    <row r="186" spans="1:7" s="167" customFormat="1" ht="21.95" customHeight="1" x14ac:dyDescent="0.25">
      <c r="A186" s="171">
        <v>18.14</v>
      </c>
      <c r="B186" s="138" t="s">
        <v>613</v>
      </c>
      <c r="C186" s="139">
        <v>1</v>
      </c>
      <c r="D186" s="139" t="s">
        <v>8</v>
      </c>
      <c r="E186" s="205"/>
      <c r="F186" s="206">
        <f>C186*E186</f>
        <v>0</v>
      </c>
      <c r="G186" s="207"/>
    </row>
    <row r="187" spans="1:7" s="167" customFormat="1" ht="21.95" customHeight="1" x14ac:dyDescent="0.25">
      <c r="A187" s="171">
        <v>18.149999999999999</v>
      </c>
      <c r="B187" s="138" t="s">
        <v>614</v>
      </c>
      <c r="C187" s="139">
        <v>1</v>
      </c>
      <c r="D187" s="139" t="s">
        <v>8</v>
      </c>
      <c r="E187" s="205"/>
      <c r="F187" s="206">
        <f t="shared" ref="F187:F207" si="11">C187*E187</f>
        <v>0</v>
      </c>
      <c r="G187" s="207"/>
    </row>
    <row r="188" spans="1:7" s="167" customFormat="1" ht="42" customHeight="1" x14ac:dyDescent="0.25">
      <c r="A188" s="171">
        <v>18.16</v>
      </c>
      <c r="B188" s="138" t="s">
        <v>762</v>
      </c>
      <c r="C188" s="139">
        <v>3</v>
      </c>
      <c r="D188" s="139" t="s">
        <v>27</v>
      </c>
      <c r="E188" s="205"/>
      <c r="F188" s="206">
        <f t="shared" si="11"/>
        <v>0</v>
      </c>
      <c r="G188" s="207"/>
    </row>
    <row r="189" spans="1:7" s="167" customFormat="1" ht="21.95" customHeight="1" x14ac:dyDescent="0.25">
      <c r="A189" s="171">
        <v>18.170000000000002</v>
      </c>
      <c r="B189" s="141" t="s">
        <v>615</v>
      </c>
      <c r="C189" s="139">
        <v>1</v>
      </c>
      <c r="D189" s="139" t="s">
        <v>8</v>
      </c>
      <c r="E189" s="205"/>
      <c r="F189" s="206">
        <f t="shared" si="11"/>
        <v>0</v>
      </c>
      <c r="G189" s="207"/>
    </row>
    <row r="190" spans="1:7" s="167" customFormat="1" ht="21.95" customHeight="1" x14ac:dyDescent="0.25">
      <c r="A190" s="171">
        <v>18.18</v>
      </c>
      <c r="B190" s="137" t="s">
        <v>763</v>
      </c>
      <c r="C190" s="139">
        <v>1</v>
      </c>
      <c r="D190" s="139" t="s">
        <v>8</v>
      </c>
      <c r="E190" s="205"/>
      <c r="F190" s="206">
        <f t="shared" si="11"/>
        <v>0</v>
      </c>
      <c r="G190" s="207"/>
    </row>
    <row r="191" spans="1:7" s="167" customFormat="1" ht="21.95" customHeight="1" x14ac:dyDescent="0.25">
      <c r="A191" s="171">
        <v>18.190000000000001</v>
      </c>
      <c r="B191" s="137" t="s">
        <v>616</v>
      </c>
      <c r="C191" s="139">
        <v>1</v>
      </c>
      <c r="D191" s="139" t="s">
        <v>8</v>
      </c>
      <c r="E191" s="205"/>
      <c r="F191" s="206">
        <f t="shared" si="11"/>
        <v>0</v>
      </c>
      <c r="G191" s="207"/>
    </row>
    <row r="192" spans="1:7" s="167" customFormat="1" ht="21.95" customHeight="1" x14ac:dyDescent="0.25">
      <c r="A192" s="172"/>
      <c r="B192" s="140" t="s">
        <v>673</v>
      </c>
      <c r="C192" s="139"/>
      <c r="D192" s="139"/>
      <c r="E192" s="205"/>
      <c r="F192" s="206"/>
      <c r="G192" s="207"/>
    </row>
    <row r="193" spans="1:7" s="167" customFormat="1" ht="42" customHeight="1" x14ac:dyDescent="0.25">
      <c r="A193" s="171">
        <v>18.2</v>
      </c>
      <c r="B193" s="137" t="s">
        <v>871</v>
      </c>
      <c r="C193" s="139">
        <v>1</v>
      </c>
      <c r="D193" s="139" t="s">
        <v>27</v>
      </c>
      <c r="E193" s="205"/>
      <c r="F193" s="206">
        <f t="shared" si="11"/>
        <v>0</v>
      </c>
      <c r="G193" s="207"/>
    </row>
    <row r="194" spans="1:7" s="167" customFormat="1" ht="42" customHeight="1" x14ac:dyDescent="0.25">
      <c r="A194" s="171">
        <v>18.21</v>
      </c>
      <c r="B194" s="137" t="s">
        <v>872</v>
      </c>
      <c r="C194" s="139">
        <v>1</v>
      </c>
      <c r="D194" s="139" t="s">
        <v>27</v>
      </c>
      <c r="E194" s="205"/>
      <c r="F194" s="206">
        <f t="shared" si="11"/>
        <v>0</v>
      </c>
      <c r="G194" s="207"/>
    </row>
    <row r="195" spans="1:7" s="167" customFormat="1" ht="96" customHeight="1" x14ac:dyDescent="0.25">
      <c r="A195" s="171">
        <v>18.22</v>
      </c>
      <c r="B195" s="137" t="s">
        <v>873</v>
      </c>
      <c r="C195" s="139">
        <v>1</v>
      </c>
      <c r="D195" s="139" t="s">
        <v>27</v>
      </c>
      <c r="E195" s="205"/>
      <c r="F195" s="206">
        <f t="shared" si="11"/>
        <v>0</v>
      </c>
      <c r="G195" s="207"/>
    </row>
    <row r="196" spans="1:7" s="167" customFormat="1" ht="99.75" customHeight="1" x14ac:dyDescent="0.25">
      <c r="A196" s="171">
        <v>18.23</v>
      </c>
      <c r="B196" s="137" t="s">
        <v>874</v>
      </c>
      <c r="C196" s="139">
        <v>1</v>
      </c>
      <c r="D196" s="139" t="s">
        <v>27</v>
      </c>
      <c r="E196" s="205"/>
      <c r="F196" s="206">
        <f t="shared" si="11"/>
        <v>0</v>
      </c>
      <c r="G196" s="207"/>
    </row>
    <row r="197" spans="1:7" s="167" customFormat="1" ht="61.5" customHeight="1" x14ac:dyDescent="0.25">
      <c r="A197" s="171">
        <v>18.239999999999998</v>
      </c>
      <c r="B197" s="137" t="s">
        <v>875</v>
      </c>
      <c r="C197" s="139">
        <v>1</v>
      </c>
      <c r="D197" s="139" t="s">
        <v>27</v>
      </c>
      <c r="E197" s="205"/>
      <c r="F197" s="206">
        <f t="shared" si="11"/>
        <v>0</v>
      </c>
      <c r="G197" s="207"/>
    </row>
    <row r="198" spans="1:7" s="167" customFormat="1" ht="42" customHeight="1" x14ac:dyDescent="0.25">
      <c r="A198" s="171">
        <v>18.25</v>
      </c>
      <c r="B198" s="137" t="s">
        <v>876</v>
      </c>
      <c r="C198" s="139">
        <v>1</v>
      </c>
      <c r="D198" s="139" t="s">
        <v>27</v>
      </c>
      <c r="E198" s="205"/>
      <c r="F198" s="206">
        <f t="shared" si="11"/>
        <v>0</v>
      </c>
      <c r="G198" s="207"/>
    </row>
    <row r="199" spans="1:7" s="167" customFormat="1" ht="18.75" x14ac:dyDescent="0.25">
      <c r="A199" s="172"/>
      <c r="B199" s="140" t="s">
        <v>674</v>
      </c>
      <c r="C199" s="139"/>
      <c r="D199" s="139"/>
      <c r="E199" s="205"/>
      <c r="F199" s="206"/>
      <c r="G199" s="207"/>
    </row>
    <row r="200" spans="1:7" s="167" customFormat="1" ht="135" customHeight="1" x14ac:dyDescent="0.25">
      <c r="A200" s="171">
        <v>18.260000000000002</v>
      </c>
      <c r="B200" s="137" t="s">
        <v>888</v>
      </c>
      <c r="C200" s="139">
        <v>75</v>
      </c>
      <c r="D200" s="139" t="s">
        <v>7</v>
      </c>
      <c r="E200" s="209"/>
      <c r="F200" s="206">
        <f t="shared" si="11"/>
        <v>0</v>
      </c>
      <c r="G200" s="210"/>
    </row>
    <row r="201" spans="1:7" s="167" customFormat="1" ht="135" customHeight="1" x14ac:dyDescent="0.25">
      <c r="A201" s="171">
        <v>18.27</v>
      </c>
      <c r="B201" s="137" t="s">
        <v>877</v>
      </c>
      <c r="C201" s="139">
        <v>5</v>
      </c>
      <c r="D201" s="139" t="s">
        <v>7</v>
      </c>
      <c r="E201" s="209"/>
      <c r="F201" s="206">
        <f t="shared" si="11"/>
        <v>0</v>
      </c>
      <c r="G201" s="210"/>
    </row>
    <row r="202" spans="1:7" s="167" customFormat="1" ht="135" customHeight="1" x14ac:dyDescent="0.25">
      <c r="A202" s="171">
        <v>18.28</v>
      </c>
      <c r="B202" s="137" t="s">
        <v>889</v>
      </c>
      <c r="C202" s="139">
        <v>135</v>
      </c>
      <c r="D202" s="139" t="s">
        <v>7</v>
      </c>
      <c r="E202" s="209"/>
      <c r="F202" s="206">
        <f t="shared" si="11"/>
        <v>0</v>
      </c>
      <c r="G202" s="210"/>
    </row>
    <row r="203" spans="1:7" s="167" customFormat="1" ht="135" customHeight="1" x14ac:dyDescent="0.25">
      <c r="A203" s="171">
        <v>18.29</v>
      </c>
      <c r="B203" s="137" t="s">
        <v>890</v>
      </c>
      <c r="C203" s="139">
        <v>75</v>
      </c>
      <c r="D203" s="139" t="s">
        <v>7</v>
      </c>
      <c r="E203" s="209"/>
      <c r="F203" s="206">
        <f t="shared" si="11"/>
        <v>0</v>
      </c>
      <c r="G203" s="210"/>
    </row>
    <row r="204" spans="1:7" s="167" customFormat="1" ht="138" customHeight="1" x14ac:dyDescent="0.25">
      <c r="A204" s="171">
        <v>18.3</v>
      </c>
      <c r="B204" s="137" t="s">
        <v>891</v>
      </c>
      <c r="C204" s="139">
        <v>5</v>
      </c>
      <c r="D204" s="139" t="s">
        <v>7</v>
      </c>
      <c r="E204" s="209"/>
      <c r="F204" s="206">
        <f t="shared" si="11"/>
        <v>0</v>
      </c>
      <c r="G204" s="210"/>
    </row>
    <row r="205" spans="1:7" s="167" customFormat="1" ht="140.25" customHeight="1" x14ac:dyDescent="0.25">
      <c r="A205" s="171">
        <v>18.309999999999999</v>
      </c>
      <c r="B205" s="137" t="s">
        <v>892</v>
      </c>
      <c r="C205" s="139">
        <v>135</v>
      </c>
      <c r="D205" s="139" t="s">
        <v>7</v>
      </c>
      <c r="E205" s="209"/>
      <c r="F205" s="206">
        <f t="shared" si="11"/>
        <v>0</v>
      </c>
      <c r="G205" s="210"/>
    </row>
    <row r="206" spans="1:7" s="167" customFormat="1" ht="141.75" customHeight="1" x14ac:dyDescent="0.25">
      <c r="A206" s="171">
        <v>18.32</v>
      </c>
      <c r="B206" s="137" t="s">
        <v>878</v>
      </c>
      <c r="C206" s="139">
        <v>145</v>
      </c>
      <c r="D206" s="139" t="s">
        <v>7</v>
      </c>
      <c r="E206" s="209"/>
      <c r="F206" s="206">
        <f t="shared" si="11"/>
        <v>0</v>
      </c>
      <c r="G206" s="210"/>
    </row>
    <row r="207" spans="1:7" s="167" customFormat="1" ht="138.75" customHeight="1" x14ac:dyDescent="0.25">
      <c r="A207" s="281">
        <v>18.329999999999998</v>
      </c>
      <c r="B207" s="142" t="s">
        <v>879</v>
      </c>
      <c r="C207" s="143">
        <v>180</v>
      </c>
      <c r="D207" s="143" t="s">
        <v>7</v>
      </c>
      <c r="E207" s="211"/>
      <c r="F207" s="208">
        <f t="shared" si="11"/>
        <v>0</v>
      </c>
      <c r="G207" s="212"/>
    </row>
    <row r="208" spans="1:7" ht="42" customHeight="1" x14ac:dyDescent="0.25">
      <c r="A208" s="144">
        <v>19</v>
      </c>
      <c r="B208" s="246" t="s">
        <v>780</v>
      </c>
      <c r="C208" s="9"/>
      <c r="D208" s="23"/>
      <c r="E208" s="247"/>
      <c r="F208" s="213"/>
      <c r="G208" s="248">
        <f>SUM(F209:F212)</f>
        <v>0</v>
      </c>
    </row>
    <row r="209" spans="1:7" ht="21.95" customHeight="1" x14ac:dyDescent="0.25">
      <c r="A209" s="122">
        <v>19.010000000000002</v>
      </c>
      <c r="B209" s="17" t="s">
        <v>145</v>
      </c>
      <c r="C209" s="3">
        <v>810.12</v>
      </c>
      <c r="D209" s="3" t="s">
        <v>33</v>
      </c>
      <c r="E209" s="110"/>
      <c r="F209" s="110">
        <f>C209*E209</f>
        <v>0</v>
      </c>
      <c r="G209" s="182"/>
    </row>
    <row r="210" spans="1:7" ht="42" customHeight="1" x14ac:dyDescent="0.25">
      <c r="A210" s="122">
        <v>19.02</v>
      </c>
      <c r="B210" s="4" t="s">
        <v>181</v>
      </c>
      <c r="C210" s="3">
        <v>457.93</v>
      </c>
      <c r="D210" s="3" t="s">
        <v>33</v>
      </c>
      <c r="E210" s="110"/>
      <c r="F210" s="110">
        <f>C210*E210</f>
        <v>0</v>
      </c>
      <c r="G210" s="183"/>
    </row>
    <row r="211" spans="1:7" ht="42" customHeight="1" x14ac:dyDescent="0.25">
      <c r="A211" s="122">
        <v>19.03</v>
      </c>
      <c r="B211" s="4" t="s">
        <v>146</v>
      </c>
      <c r="C211" s="3">
        <v>212.74</v>
      </c>
      <c r="D211" s="3" t="s">
        <v>33</v>
      </c>
      <c r="E211" s="110"/>
      <c r="F211" s="110">
        <f>C211*E211</f>
        <v>0</v>
      </c>
      <c r="G211" s="183"/>
    </row>
    <row r="212" spans="1:7" ht="42" customHeight="1" x14ac:dyDescent="0.25">
      <c r="A212" s="122">
        <v>19.04</v>
      </c>
      <c r="B212" s="4" t="s">
        <v>257</v>
      </c>
      <c r="C212" s="5">
        <v>376.2</v>
      </c>
      <c r="D212" s="3" t="s">
        <v>33</v>
      </c>
      <c r="E212" s="110"/>
      <c r="F212" s="110">
        <f>C212*E212</f>
        <v>0</v>
      </c>
      <c r="G212" s="183"/>
    </row>
    <row r="213" spans="1:7" ht="23.1" customHeight="1" x14ac:dyDescent="0.25">
      <c r="A213" s="146" t="s">
        <v>543</v>
      </c>
      <c r="B213" s="50" t="s">
        <v>675</v>
      </c>
      <c r="C213" s="7"/>
      <c r="D213" s="21"/>
      <c r="E213" s="186"/>
      <c r="F213" s="213"/>
      <c r="G213" s="214">
        <f>SUM(F214:F217)</f>
        <v>0</v>
      </c>
    </row>
    <row r="214" spans="1:7" s="167" customFormat="1" ht="99" customHeight="1" x14ac:dyDescent="0.25">
      <c r="A214" s="121">
        <v>20.010000000000002</v>
      </c>
      <c r="B214" s="55" t="s">
        <v>388</v>
      </c>
      <c r="C214" s="2">
        <v>1</v>
      </c>
      <c r="D214" s="60" t="s">
        <v>27</v>
      </c>
      <c r="E214" s="192"/>
      <c r="F214" s="215">
        <f>C214*E214</f>
        <v>0</v>
      </c>
      <c r="G214" s="182"/>
    </row>
    <row r="215" spans="1:7" s="167" customFormat="1" ht="96" customHeight="1" x14ac:dyDescent="0.25">
      <c r="A215" s="122">
        <v>20.02</v>
      </c>
      <c r="B215" s="43" t="s">
        <v>389</v>
      </c>
      <c r="C215" s="3">
        <v>1</v>
      </c>
      <c r="D215" s="61" t="s">
        <v>27</v>
      </c>
      <c r="E215" s="196"/>
      <c r="F215" s="215">
        <f>C215*E215</f>
        <v>0</v>
      </c>
      <c r="G215" s="183"/>
    </row>
    <row r="216" spans="1:7" s="167" customFormat="1" ht="116.25" customHeight="1" x14ac:dyDescent="0.25">
      <c r="A216" s="122">
        <v>20.03</v>
      </c>
      <c r="B216" s="43" t="s">
        <v>386</v>
      </c>
      <c r="C216" s="3">
        <v>1</v>
      </c>
      <c r="D216" s="61" t="s">
        <v>27</v>
      </c>
      <c r="E216" s="196"/>
      <c r="F216" s="215">
        <f>C216*E216</f>
        <v>0</v>
      </c>
      <c r="G216" s="190"/>
    </row>
    <row r="217" spans="1:7" s="167" customFormat="1" ht="96" customHeight="1" x14ac:dyDescent="0.25">
      <c r="A217" s="122">
        <v>20.04</v>
      </c>
      <c r="B217" s="70" t="s">
        <v>387</v>
      </c>
      <c r="C217" s="30">
        <v>1</v>
      </c>
      <c r="D217" s="65" t="s">
        <v>27</v>
      </c>
      <c r="E217" s="216"/>
      <c r="F217" s="215">
        <f>C217*E217</f>
        <v>0</v>
      </c>
      <c r="G217" s="183"/>
    </row>
    <row r="218" spans="1:7" ht="23.1" customHeight="1" x14ac:dyDescent="0.25">
      <c r="A218" s="146" t="s">
        <v>544</v>
      </c>
      <c r="B218" s="50" t="s">
        <v>676</v>
      </c>
      <c r="C218" s="7"/>
      <c r="D218" s="21"/>
      <c r="E218" s="186"/>
      <c r="F218" s="213"/>
      <c r="G218" s="214">
        <f>SUM(F219:F225)</f>
        <v>0</v>
      </c>
    </row>
    <row r="219" spans="1:7" ht="85.5" customHeight="1" x14ac:dyDescent="0.25">
      <c r="A219" s="122" t="s">
        <v>545</v>
      </c>
      <c r="B219" s="17" t="s">
        <v>913</v>
      </c>
      <c r="C219" s="3">
        <v>25</v>
      </c>
      <c r="D219" s="3" t="s">
        <v>27</v>
      </c>
      <c r="E219" s="110"/>
      <c r="F219" s="110">
        <f>C219*E219</f>
        <v>0</v>
      </c>
      <c r="G219" s="182"/>
    </row>
    <row r="220" spans="1:7" ht="84" customHeight="1" x14ac:dyDescent="0.25">
      <c r="A220" s="122" t="s">
        <v>546</v>
      </c>
      <c r="B220" s="17" t="s">
        <v>914</v>
      </c>
      <c r="C220" s="3">
        <v>1</v>
      </c>
      <c r="D220" s="3" t="s">
        <v>27</v>
      </c>
      <c r="E220" s="110"/>
      <c r="F220" s="110">
        <f t="shared" ref="F220:F225" si="12">C220*E220</f>
        <v>0</v>
      </c>
      <c r="G220" s="183"/>
    </row>
    <row r="221" spans="1:7" ht="42" customHeight="1" x14ac:dyDescent="0.25">
      <c r="A221" s="122" t="s">
        <v>547</v>
      </c>
      <c r="B221" s="17" t="s">
        <v>623</v>
      </c>
      <c r="C221" s="3">
        <v>3.45</v>
      </c>
      <c r="D221" s="3" t="s">
        <v>33</v>
      </c>
      <c r="E221" s="110"/>
      <c r="F221" s="110">
        <f t="shared" si="12"/>
        <v>0</v>
      </c>
      <c r="G221" s="190"/>
    </row>
    <row r="222" spans="1:7" ht="62.1" customHeight="1" x14ac:dyDescent="0.25">
      <c r="A222" s="122" t="s">
        <v>548</v>
      </c>
      <c r="B222" s="17" t="s">
        <v>764</v>
      </c>
      <c r="C222" s="3">
        <v>9</v>
      </c>
      <c r="D222" s="3" t="s">
        <v>27</v>
      </c>
      <c r="E222" s="110"/>
      <c r="F222" s="110">
        <f t="shared" si="12"/>
        <v>0</v>
      </c>
      <c r="G222" s="183"/>
    </row>
    <row r="223" spans="1:7" ht="62.1" customHeight="1" x14ac:dyDescent="0.25">
      <c r="A223" s="122" t="s">
        <v>549</v>
      </c>
      <c r="B223" s="17" t="s">
        <v>765</v>
      </c>
      <c r="C223" s="3">
        <v>1</v>
      </c>
      <c r="D223" s="3" t="s">
        <v>8</v>
      </c>
      <c r="E223" s="110"/>
      <c r="F223" s="110">
        <f t="shared" si="12"/>
        <v>0</v>
      </c>
      <c r="G223" s="183"/>
    </row>
    <row r="224" spans="1:7" ht="62.1" customHeight="1" x14ac:dyDescent="0.25">
      <c r="A224" s="122" t="s">
        <v>550</v>
      </c>
      <c r="B224" s="17" t="s">
        <v>766</v>
      </c>
      <c r="C224" s="3">
        <v>1</v>
      </c>
      <c r="D224" s="3" t="s">
        <v>8</v>
      </c>
      <c r="E224" s="110"/>
      <c r="F224" s="110">
        <f t="shared" si="12"/>
        <v>0</v>
      </c>
      <c r="G224" s="183"/>
    </row>
    <row r="225" spans="1:7" ht="62.1" customHeight="1" x14ac:dyDescent="0.25">
      <c r="A225" s="122" t="s">
        <v>551</v>
      </c>
      <c r="B225" s="17" t="s">
        <v>622</v>
      </c>
      <c r="C225" s="3">
        <v>1</v>
      </c>
      <c r="D225" s="3" t="s">
        <v>8</v>
      </c>
      <c r="E225" s="110"/>
      <c r="F225" s="110">
        <f t="shared" si="12"/>
        <v>0</v>
      </c>
      <c r="G225" s="191"/>
    </row>
    <row r="226" spans="1:7" ht="45" customHeight="1" x14ac:dyDescent="0.25">
      <c r="A226" s="128" t="s">
        <v>63</v>
      </c>
      <c r="B226" s="15" t="s">
        <v>677</v>
      </c>
      <c r="C226" s="10"/>
      <c r="D226" s="24"/>
      <c r="E226" s="217"/>
      <c r="F226" s="217"/>
      <c r="G226" s="218">
        <f>SUM(G227:G339)</f>
        <v>0</v>
      </c>
    </row>
    <row r="227" spans="1:7" ht="23.1" customHeight="1" x14ac:dyDescent="0.25">
      <c r="A227" s="145">
        <v>1</v>
      </c>
      <c r="B227" s="16" t="s">
        <v>86</v>
      </c>
      <c r="C227" s="11"/>
      <c r="D227" s="25"/>
      <c r="E227" s="219"/>
      <c r="F227" s="219"/>
      <c r="G227" s="220">
        <f>SUM(F228:F236)</f>
        <v>0</v>
      </c>
    </row>
    <row r="228" spans="1:7" ht="42" customHeight="1" x14ac:dyDescent="0.25">
      <c r="A228" s="122">
        <v>1.01</v>
      </c>
      <c r="B228" s="17" t="s">
        <v>87</v>
      </c>
      <c r="C228" s="3">
        <v>16965.990000000002</v>
      </c>
      <c r="D228" s="3" t="s">
        <v>553</v>
      </c>
      <c r="E228" s="110"/>
      <c r="F228" s="110">
        <f>C228*E228</f>
        <v>0</v>
      </c>
      <c r="G228" s="182"/>
    </row>
    <row r="229" spans="1:7" ht="42" customHeight="1" x14ac:dyDescent="0.25">
      <c r="A229" s="122">
        <v>1.02</v>
      </c>
      <c r="B229" s="17" t="s">
        <v>88</v>
      </c>
      <c r="C229" s="3">
        <v>4439.13</v>
      </c>
      <c r="D229" s="3" t="s">
        <v>553</v>
      </c>
      <c r="E229" s="110"/>
      <c r="F229" s="110">
        <f t="shared" ref="F229:F236" si="13">C229*E229</f>
        <v>0</v>
      </c>
      <c r="G229" s="183"/>
    </row>
    <row r="230" spans="1:7" ht="42" customHeight="1" x14ac:dyDescent="0.25">
      <c r="A230" s="122">
        <v>1.03</v>
      </c>
      <c r="B230" s="17" t="s">
        <v>586</v>
      </c>
      <c r="C230" s="3">
        <v>7519.4</v>
      </c>
      <c r="D230" s="3" t="s">
        <v>553</v>
      </c>
      <c r="E230" s="110"/>
      <c r="F230" s="110">
        <f t="shared" si="13"/>
        <v>0</v>
      </c>
      <c r="G230" s="191"/>
    </row>
    <row r="231" spans="1:7" ht="21.95" customHeight="1" x14ac:dyDescent="0.25">
      <c r="A231" s="122">
        <v>1.04</v>
      </c>
      <c r="B231" s="17" t="s">
        <v>579</v>
      </c>
      <c r="C231" s="3">
        <v>45700.2</v>
      </c>
      <c r="D231" s="3" t="s">
        <v>553</v>
      </c>
      <c r="E231" s="110"/>
      <c r="F231" s="110">
        <f t="shared" si="13"/>
        <v>0</v>
      </c>
      <c r="G231" s="190"/>
    </row>
    <row r="232" spans="1:7" ht="21.95" customHeight="1" x14ac:dyDescent="0.25">
      <c r="A232" s="122">
        <v>1.05</v>
      </c>
      <c r="B232" s="17" t="s">
        <v>585</v>
      </c>
      <c r="C232" s="3">
        <v>33810.120000000003</v>
      </c>
      <c r="D232" s="3" t="s">
        <v>553</v>
      </c>
      <c r="E232" s="110"/>
      <c r="F232" s="110">
        <f t="shared" si="13"/>
        <v>0</v>
      </c>
      <c r="G232" s="183"/>
    </row>
    <row r="233" spans="1:7" ht="21.95" customHeight="1" x14ac:dyDescent="0.25">
      <c r="A233" s="122">
        <v>1.06</v>
      </c>
      <c r="B233" s="17" t="s">
        <v>89</v>
      </c>
      <c r="C233" s="3">
        <v>94793.64</v>
      </c>
      <c r="D233" s="3" t="s">
        <v>553</v>
      </c>
      <c r="E233" s="110"/>
      <c r="F233" s="110">
        <f t="shared" si="13"/>
        <v>0</v>
      </c>
      <c r="G233" s="183"/>
    </row>
    <row r="234" spans="1:7" ht="42" customHeight="1" x14ac:dyDescent="0.25">
      <c r="A234" s="122">
        <v>1.07</v>
      </c>
      <c r="B234" s="17" t="s">
        <v>859</v>
      </c>
      <c r="C234" s="3">
        <v>1207.2</v>
      </c>
      <c r="D234" s="3" t="s">
        <v>33</v>
      </c>
      <c r="E234" s="110"/>
      <c r="F234" s="110">
        <f t="shared" si="13"/>
        <v>0</v>
      </c>
      <c r="G234" s="183"/>
    </row>
    <row r="235" spans="1:7" ht="42" customHeight="1" x14ac:dyDescent="0.25">
      <c r="A235" s="122">
        <v>1.08</v>
      </c>
      <c r="B235" s="17" t="s">
        <v>587</v>
      </c>
      <c r="C235" s="3">
        <v>18</v>
      </c>
      <c r="D235" s="3" t="s">
        <v>27</v>
      </c>
      <c r="E235" s="110"/>
      <c r="F235" s="110">
        <f t="shared" si="13"/>
        <v>0</v>
      </c>
      <c r="G235" s="190"/>
    </row>
    <row r="236" spans="1:7" ht="42" customHeight="1" x14ac:dyDescent="0.25">
      <c r="A236" s="122">
        <v>1.0900000000000001</v>
      </c>
      <c r="B236" s="17" t="s">
        <v>588</v>
      </c>
      <c r="C236" s="3">
        <v>6</v>
      </c>
      <c r="D236" s="3" t="s">
        <v>27</v>
      </c>
      <c r="E236" s="110"/>
      <c r="F236" s="110">
        <f t="shared" si="13"/>
        <v>0</v>
      </c>
      <c r="G236" s="183"/>
    </row>
    <row r="237" spans="1:7" ht="23.1" customHeight="1" x14ac:dyDescent="0.25">
      <c r="A237" s="145">
        <v>2</v>
      </c>
      <c r="B237" s="16" t="s">
        <v>678</v>
      </c>
      <c r="C237" s="11"/>
      <c r="D237" s="25"/>
      <c r="E237" s="219"/>
      <c r="F237" s="219"/>
      <c r="G237" s="220">
        <f>SUM(F238:F241)</f>
        <v>0</v>
      </c>
    </row>
    <row r="238" spans="1:7" ht="42" customHeight="1" x14ac:dyDescent="0.25">
      <c r="A238" s="122">
        <v>2.0099999999999998</v>
      </c>
      <c r="B238" s="31" t="s">
        <v>167</v>
      </c>
      <c r="C238" s="3">
        <v>2.74</v>
      </c>
      <c r="D238" s="3" t="s">
        <v>35</v>
      </c>
      <c r="E238" s="110"/>
      <c r="F238" s="110">
        <f>C238*E238</f>
        <v>0</v>
      </c>
      <c r="G238" s="182"/>
    </row>
    <row r="239" spans="1:7" ht="42" customHeight="1" x14ac:dyDescent="0.25">
      <c r="A239" s="122">
        <v>2.02</v>
      </c>
      <c r="B239" s="17" t="s">
        <v>90</v>
      </c>
      <c r="C239" s="3">
        <v>18.5</v>
      </c>
      <c r="D239" s="3" t="s">
        <v>35</v>
      </c>
      <c r="E239" s="110"/>
      <c r="F239" s="110">
        <f>C239*E239</f>
        <v>0</v>
      </c>
      <c r="G239" s="183"/>
    </row>
    <row r="240" spans="1:7" ht="42" customHeight="1" x14ac:dyDescent="0.25">
      <c r="A240" s="122">
        <v>2.0299999999999998</v>
      </c>
      <c r="B240" s="17" t="s">
        <v>133</v>
      </c>
      <c r="C240" s="3">
        <v>0.53</v>
      </c>
      <c r="D240" s="3" t="s">
        <v>35</v>
      </c>
      <c r="E240" s="110"/>
      <c r="F240" s="110">
        <f>C240*E240</f>
        <v>0</v>
      </c>
      <c r="G240" s="190"/>
    </row>
    <row r="241" spans="1:7" ht="42" customHeight="1" x14ac:dyDescent="0.25">
      <c r="A241" s="122">
        <v>2.04</v>
      </c>
      <c r="B241" s="17" t="s">
        <v>180</v>
      </c>
      <c r="C241" s="3">
        <v>0.27</v>
      </c>
      <c r="D241" s="3" t="s">
        <v>35</v>
      </c>
      <c r="E241" s="110"/>
      <c r="F241" s="110">
        <f>C241*E241</f>
        <v>0</v>
      </c>
      <c r="G241" s="183"/>
    </row>
    <row r="242" spans="1:7" ht="23.1" customHeight="1" x14ac:dyDescent="0.25">
      <c r="A242" s="145">
        <v>3</v>
      </c>
      <c r="B242" s="16" t="s">
        <v>679</v>
      </c>
      <c r="C242" s="11"/>
      <c r="D242" s="25"/>
      <c r="E242" s="219"/>
      <c r="F242" s="219"/>
      <c r="G242" s="220">
        <f>SUM(F243:F243)</f>
        <v>0</v>
      </c>
    </row>
    <row r="243" spans="1:7" ht="23.1" customHeight="1" x14ac:dyDescent="0.25">
      <c r="A243" s="122">
        <v>3.01</v>
      </c>
      <c r="B243" s="4" t="s">
        <v>147</v>
      </c>
      <c r="C243" s="3">
        <v>387.52</v>
      </c>
      <c r="D243" s="3" t="s">
        <v>33</v>
      </c>
      <c r="E243" s="110"/>
      <c r="F243" s="110">
        <f>C243*E243</f>
        <v>0</v>
      </c>
      <c r="G243" s="182"/>
    </row>
    <row r="244" spans="1:7" ht="42" customHeight="1" x14ac:dyDescent="0.25">
      <c r="A244" s="145">
        <v>4</v>
      </c>
      <c r="B244" s="16" t="s">
        <v>794</v>
      </c>
      <c r="C244" s="11"/>
      <c r="D244" s="25"/>
      <c r="E244" s="219"/>
      <c r="F244" s="219"/>
      <c r="G244" s="220">
        <f>SUM(F245:F248)</f>
        <v>0</v>
      </c>
    </row>
    <row r="245" spans="1:7" ht="42" customHeight="1" x14ac:dyDescent="0.25">
      <c r="A245" s="122">
        <v>4.01</v>
      </c>
      <c r="B245" s="17" t="s">
        <v>798</v>
      </c>
      <c r="C245" s="3">
        <v>219.88</v>
      </c>
      <c r="D245" s="3" t="s">
        <v>33</v>
      </c>
      <c r="E245" s="110"/>
      <c r="F245" s="110">
        <f>C245*E245</f>
        <v>0</v>
      </c>
      <c r="G245" s="182"/>
    </row>
    <row r="246" spans="1:7" ht="62.1" customHeight="1" x14ac:dyDescent="0.25">
      <c r="A246" s="122">
        <v>4.0199999999999996</v>
      </c>
      <c r="B246" s="17" t="s">
        <v>799</v>
      </c>
      <c r="C246" s="3">
        <v>214.63</v>
      </c>
      <c r="D246" s="3" t="s">
        <v>33</v>
      </c>
      <c r="E246" s="110"/>
      <c r="F246" s="110">
        <f>C246*E246</f>
        <v>0</v>
      </c>
      <c r="G246" s="183"/>
    </row>
    <row r="247" spans="1:7" ht="21.95" customHeight="1" x14ac:dyDescent="0.25">
      <c r="A247" s="122">
        <v>4.03</v>
      </c>
      <c r="B247" s="17" t="s">
        <v>43</v>
      </c>
      <c r="C247" s="3">
        <v>359.25</v>
      </c>
      <c r="D247" s="3" t="s">
        <v>33</v>
      </c>
      <c r="E247" s="110"/>
      <c r="F247" s="110">
        <f>C247*E247</f>
        <v>0</v>
      </c>
      <c r="G247" s="190"/>
    </row>
    <row r="248" spans="1:7" ht="42" customHeight="1" x14ac:dyDescent="0.25">
      <c r="A248" s="122">
        <v>4.04</v>
      </c>
      <c r="B248" s="17" t="s">
        <v>800</v>
      </c>
      <c r="C248" s="3">
        <v>114.24</v>
      </c>
      <c r="D248" s="3" t="s">
        <v>33</v>
      </c>
      <c r="E248" s="110"/>
      <c r="F248" s="110">
        <f>C248*E248</f>
        <v>0</v>
      </c>
      <c r="G248" s="183"/>
    </row>
    <row r="249" spans="1:7" ht="23.1" customHeight="1" x14ac:dyDescent="0.25">
      <c r="A249" s="145">
        <v>5</v>
      </c>
      <c r="B249" s="16" t="s">
        <v>680</v>
      </c>
      <c r="C249" s="11"/>
      <c r="D249" s="25"/>
      <c r="E249" s="219"/>
      <c r="F249" s="219"/>
      <c r="G249" s="220">
        <f>SUM(F250:F255)</f>
        <v>0</v>
      </c>
    </row>
    <row r="250" spans="1:7" ht="42" customHeight="1" x14ac:dyDescent="0.25">
      <c r="A250" s="122">
        <v>5.01</v>
      </c>
      <c r="B250" s="17" t="s">
        <v>44</v>
      </c>
      <c r="C250" s="3">
        <v>89.37</v>
      </c>
      <c r="D250" s="3" t="s">
        <v>33</v>
      </c>
      <c r="E250" s="110"/>
      <c r="F250" s="110">
        <f>C250*E250</f>
        <v>0</v>
      </c>
      <c r="G250" s="182"/>
    </row>
    <row r="251" spans="1:7" ht="21.95" customHeight="1" x14ac:dyDescent="0.25">
      <c r="A251" s="122">
        <v>5.0199999999999996</v>
      </c>
      <c r="B251" s="4" t="s">
        <v>4</v>
      </c>
      <c r="C251" s="3">
        <v>679.56</v>
      </c>
      <c r="D251" s="3" t="s">
        <v>33</v>
      </c>
      <c r="E251" s="110"/>
      <c r="F251" s="110">
        <f t="shared" ref="F251:F255" si="14">C251*E251</f>
        <v>0</v>
      </c>
      <c r="G251" s="183"/>
    </row>
    <row r="252" spans="1:7" ht="21.95" customHeight="1" x14ac:dyDescent="0.25">
      <c r="A252" s="122">
        <v>5.03</v>
      </c>
      <c r="B252" s="4" t="s">
        <v>38</v>
      </c>
      <c r="C252" s="3">
        <v>56.9</v>
      </c>
      <c r="D252" s="3" t="s">
        <v>33</v>
      </c>
      <c r="E252" s="110"/>
      <c r="F252" s="110">
        <f t="shared" si="14"/>
        <v>0</v>
      </c>
      <c r="G252" s="190"/>
    </row>
    <row r="253" spans="1:7" ht="21.95" customHeight="1" x14ac:dyDescent="0.25">
      <c r="A253" s="122">
        <v>5.04</v>
      </c>
      <c r="B253" s="4" t="s">
        <v>5</v>
      </c>
      <c r="C253" s="3">
        <v>110.46</v>
      </c>
      <c r="D253" s="3" t="s">
        <v>3</v>
      </c>
      <c r="E253" s="110"/>
      <c r="F253" s="110">
        <f t="shared" si="14"/>
        <v>0</v>
      </c>
      <c r="G253" s="183"/>
    </row>
    <row r="254" spans="1:7" ht="21.95" customHeight="1" x14ac:dyDescent="0.25">
      <c r="A254" s="122">
        <v>5.05</v>
      </c>
      <c r="B254" s="4" t="s">
        <v>6</v>
      </c>
      <c r="C254" s="3">
        <v>26.18</v>
      </c>
      <c r="D254" s="3" t="s">
        <v>3</v>
      </c>
      <c r="E254" s="110"/>
      <c r="F254" s="110">
        <f t="shared" si="14"/>
        <v>0</v>
      </c>
      <c r="G254" s="183"/>
    </row>
    <row r="255" spans="1:7" ht="21.95" customHeight="1" x14ac:dyDescent="0.25">
      <c r="A255" s="122">
        <v>5.0599999999999996</v>
      </c>
      <c r="B255" s="4" t="s">
        <v>39</v>
      </c>
      <c r="C255" s="3">
        <v>21.55</v>
      </c>
      <c r="D255" s="3" t="s">
        <v>3</v>
      </c>
      <c r="E255" s="110"/>
      <c r="F255" s="110">
        <f t="shared" si="14"/>
        <v>0</v>
      </c>
      <c r="G255" s="183"/>
    </row>
    <row r="256" spans="1:7" ht="42" customHeight="1" x14ac:dyDescent="0.25">
      <c r="A256" s="145">
        <v>6</v>
      </c>
      <c r="B256" s="16" t="s">
        <v>776</v>
      </c>
      <c r="C256" s="11"/>
      <c r="D256" s="25"/>
      <c r="E256" s="219"/>
      <c r="F256" s="219"/>
      <c r="G256" s="220">
        <f>SUM(F257:F258)</f>
        <v>0</v>
      </c>
    </row>
    <row r="257" spans="1:7" ht="21.95" customHeight="1" x14ac:dyDescent="0.25">
      <c r="A257" s="122">
        <v>6.01</v>
      </c>
      <c r="B257" s="4" t="s">
        <v>862</v>
      </c>
      <c r="C257" s="3">
        <v>1096.3399999999999</v>
      </c>
      <c r="D257" s="3" t="s">
        <v>33</v>
      </c>
      <c r="E257" s="110"/>
      <c r="F257" s="110">
        <f>C257*E257</f>
        <v>0</v>
      </c>
      <c r="G257" s="182"/>
    </row>
    <row r="258" spans="1:7" ht="21.95" customHeight="1" x14ac:dyDescent="0.25">
      <c r="A258" s="122">
        <v>6.02</v>
      </c>
      <c r="B258" s="4" t="s">
        <v>865</v>
      </c>
      <c r="C258" s="3">
        <v>537.49</v>
      </c>
      <c r="D258" s="5" t="s">
        <v>32</v>
      </c>
      <c r="E258" s="110"/>
      <c r="F258" s="110">
        <f>C258*E258</f>
        <v>0</v>
      </c>
      <c r="G258" s="183"/>
    </row>
    <row r="259" spans="1:7" ht="42" customHeight="1" x14ac:dyDescent="0.25">
      <c r="A259" s="145">
        <v>7</v>
      </c>
      <c r="B259" s="16" t="s">
        <v>777</v>
      </c>
      <c r="C259" s="11"/>
      <c r="D259" s="25"/>
      <c r="E259" s="219"/>
      <c r="F259" s="219"/>
      <c r="G259" s="220">
        <f>SUM(F260:F263)</f>
        <v>0</v>
      </c>
    </row>
    <row r="260" spans="1:7" ht="21.95" customHeight="1" x14ac:dyDescent="0.25">
      <c r="A260" s="122">
        <v>7.01</v>
      </c>
      <c r="B260" s="17" t="s">
        <v>100</v>
      </c>
      <c r="C260" s="3">
        <v>95.42</v>
      </c>
      <c r="D260" s="3" t="s">
        <v>33</v>
      </c>
      <c r="E260" s="110"/>
      <c r="F260" s="110">
        <f>C260*E260</f>
        <v>0</v>
      </c>
      <c r="G260" s="182"/>
    </row>
    <row r="261" spans="1:7" ht="21.95" customHeight="1" x14ac:dyDescent="0.25">
      <c r="A261" s="122">
        <v>7.02</v>
      </c>
      <c r="B261" s="17" t="s">
        <v>148</v>
      </c>
      <c r="C261" s="3">
        <v>2.8</v>
      </c>
      <c r="D261" s="3" t="s">
        <v>33</v>
      </c>
      <c r="E261" s="110"/>
      <c r="F261" s="110">
        <f>C261*E261</f>
        <v>0</v>
      </c>
      <c r="G261" s="183"/>
    </row>
    <row r="262" spans="1:7" ht="62.1" customHeight="1" x14ac:dyDescent="0.25">
      <c r="A262" s="122">
        <v>7.03</v>
      </c>
      <c r="B262" s="17" t="s">
        <v>867</v>
      </c>
      <c r="C262" s="3">
        <v>13.62</v>
      </c>
      <c r="D262" s="3" t="s">
        <v>33</v>
      </c>
      <c r="E262" s="110"/>
      <c r="F262" s="110">
        <f>C262*E262</f>
        <v>0</v>
      </c>
      <c r="G262" s="190"/>
    </row>
    <row r="263" spans="1:7" ht="21.95" customHeight="1" x14ac:dyDescent="0.25">
      <c r="A263" s="122">
        <v>7.04</v>
      </c>
      <c r="B263" s="17" t="s">
        <v>45</v>
      </c>
      <c r="C263" s="3">
        <v>17.03</v>
      </c>
      <c r="D263" s="3" t="s">
        <v>33</v>
      </c>
      <c r="E263" s="110"/>
      <c r="F263" s="110">
        <f>C263*E263</f>
        <v>0</v>
      </c>
      <c r="G263" s="183"/>
    </row>
    <row r="264" spans="1:7" ht="23.1" customHeight="1" x14ac:dyDescent="0.25">
      <c r="A264" s="145">
        <v>8</v>
      </c>
      <c r="B264" s="32" t="s">
        <v>681</v>
      </c>
      <c r="C264" s="11"/>
      <c r="D264" s="25"/>
      <c r="E264" s="219"/>
      <c r="F264" s="219"/>
      <c r="G264" s="220">
        <f>SUM(F265:F268)</f>
        <v>0</v>
      </c>
    </row>
    <row r="265" spans="1:7" ht="42" customHeight="1" x14ac:dyDescent="0.25">
      <c r="A265" s="122">
        <v>8.01</v>
      </c>
      <c r="B265" s="17" t="s">
        <v>149</v>
      </c>
      <c r="C265" s="3">
        <v>26.65</v>
      </c>
      <c r="D265" s="3" t="s">
        <v>32</v>
      </c>
      <c r="E265" s="110"/>
      <c r="F265" s="110">
        <f>C265*E265</f>
        <v>0</v>
      </c>
      <c r="G265" s="182"/>
    </row>
    <row r="266" spans="1:7" ht="21.95" customHeight="1" x14ac:dyDescent="0.25">
      <c r="A266" s="122">
        <v>8.02</v>
      </c>
      <c r="B266" s="17" t="s">
        <v>42</v>
      </c>
      <c r="C266" s="3">
        <v>8.65</v>
      </c>
      <c r="D266" s="3" t="s">
        <v>33</v>
      </c>
      <c r="E266" s="110"/>
      <c r="F266" s="110">
        <f>C266*E266</f>
        <v>0</v>
      </c>
      <c r="G266" s="183"/>
    </row>
    <row r="267" spans="1:7" ht="42" customHeight="1" x14ac:dyDescent="0.25">
      <c r="A267" s="122">
        <v>8.0299999999999994</v>
      </c>
      <c r="B267" s="17" t="s">
        <v>755</v>
      </c>
      <c r="C267" s="3">
        <v>9.7200000000000006</v>
      </c>
      <c r="D267" s="3" t="s">
        <v>32</v>
      </c>
      <c r="E267" s="110"/>
      <c r="F267" s="110">
        <f>C267*E267</f>
        <v>0</v>
      </c>
      <c r="G267" s="190"/>
    </row>
    <row r="268" spans="1:7" ht="21.75" customHeight="1" x14ac:dyDescent="0.25">
      <c r="A268" s="122">
        <v>8.0399999999999991</v>
      </c>
      <c r="B268" s="17" t="s">
        <v>150</v>
      </c>
      <c r="C268" s="3">
        <v>25.25</v>
      </c>
      <c r="D268" s="3" t="s">
        <v>32</v>
      </c>
      <c r="E268" s="110"/>
      <c r="F268" s="110">
        <f>C268*E268</f>
        <v>0</v>
      </c>
      <c r="G268" s="183"/>
    </row>
    <row r="269" spans="1:7" ht="42" customHeight="1" x14ac:dyDescent="0.25">
      <c r="A269" s="145">
        <v>9</v>
      </c>
      <c r="B269" s="32" t="s">
        <v>781</v>
      </c>
      <c r="C269" s="11"/>
      <c r="D269" s="25"/>
      <c r="E269" s="219"/>
      <c r="F269" s="219"/>
      <c r="G269" s="220">
        <f>SUM(F270:F271)</f>
        <v>0</v>
      </c>
    </row>
    <row r="270" spans="1:7" ht="77.25" customHeight="1" x14ac:dyDescent="0.25">
      <c r="A270" s="122">
        <v>9.01</v>
      </c>
      <c r="B270" s="17" t="s">
        <v>767</v>
      </c>
      <c r="C270" s="3">
        <v>1050.6099999999999</v>
      </c>
      <c r="D270" s="3" t="s">
        <v>33</v>
      </c>
      <c r="E270" s="110"/>
      <c r="F270" s="110">
        <f>C270*E270</f>
        <v>0</v>
      </c>
      <c r="G270" s="182"/>
    </row>
    <row r="271" spans="1:7" ht="62.1" customHeight="1" x14ac:dyDescent="0.25">
      <c r="A271" s="122">
        <v>9.02</v>
      </c>
      <c r="B271" s="17" t="s">
        <v>861</v>
      </c>
      <c r="C271" s="3">
        <v>50.78</v>
      </c>
      <c r="D271" s="3" t="s">
        <v>33</v>
      </c>
      <c r="E271" s="110"/>
      <c r="F271" s="110">
        <f>C271*E271</f>
        <v>0</v>
      </c>
      <c r="G271" s="183"/>
    </row>
    <row r="272" spans="1:7" ht="42" customHeight="1" x14ac:dyDescent="0.25">
      <c r="A272" s="145">
        <v>10</v>
      </c>
      <c r="B272" s="32" t="s">
        <v>782</v>
      </c>
      <c r="C272" s="11"/>
      <c r="D272" s="25"/>
      <c r="E272" s="219"/>
      <c r="F272" s="219"/>
      <c r="G272" s="220">
        <f>SUM(F273:F275)</f>
        <v>0</v>
      </c>
    </row>
    <row r="273" spans="1:7" ht="62.1" customHeight="1" x14ac:dyDescent="0.25">
      <c r="A273" s="122">
        <v>10.01</v>
      </c>
      <c r="B273" s="17" t="s">
        <v>166</v>
      </c>
      <c r="C273" s="5">
        <v>384.13</v>
      </c>
      <c r="D273" s="3" t="s">
        <v>36</v>
      </c>
      <c r="E273" s="110"/>
      <c r="F273" s="110">
        <f>C273*E273</f>
        <v>0</v>
      </c>
      <c r="G273" s="182"/>
    </row>
    <row r="274" spans="1:7" ht="42" customHeight="1" x14ac:dyDescent="0.25">
      <c r="A274" s="122">
        <v>10.02</v>
      </c>
      <c r="B274" s="17" t="s">
        <v>92</v>
      </c>
      <c r="C274" s="3">
        <v>166.79</v>
      </c>
      <c r="D274" s="3" t="s">
        <v>36</v>
      </c>
      <c r="E274" s="110"/>
      <c r="F274" s="110">
        <f>C274*E274</f>
        <v>0</v>
      </c>
      <c r="G274" s="183"/>
    </row>
    <row r="275" spans="1:7" ht="42" customHeight="1" x14ac:dyDescent="0.25">
      <c r="A275" s="122">
        <v>10.029999999999999</v>
      </c>
      <c r="B275" s="17" t="s">
        <v>84</v>
      </c>
      <c r="C275" s="3">
        <v>17</v>
      </c>
      <c r="D275" s="3" t="s">
        <v>27</v>
      </c>
      <c r="E275" s="110"/>
      <c r="F275" s="110">
        <f>C275*E275</f>
        <v>0</v>
      </c>
      <c r="G275" s="200"/>
    </row>
    <row r="276" spans="1:7" ht="42" customHeight="1" x14ac:dyDescent="0.25">
      <c r="A276" s="145">
        <v>11</v>
      </c>
      <c r="B276" s="32" t="s">
        <v>783</v>
      </c>
      <c r="C276" s="11"/>
      <c r="D276" s="25"/>
      <c r="E276" s="219"/>
      <c r="F276" s="219"/>
      <c r="G276" s="220">
        <f>SUM(F277:F278)</f>
        <v>0</v>
      </c>
    </row>
    <row r="277" spans="1:7" ht="42" customHeight="1" x14ac:dyDescent="0.25">
      <c r="A277" s="122">
        <v>11.01</v>
      </c>
      <c r="B277" s="17" t="s">
        <v>768</v>
      </c>
      <c r="C277" s="3">
        <v>690.68</v>
      </c>
      <c r="D277" s="3" t="s">
        <v>36</v>
      </c>
      <c r="E277" s="110"/>
      <c r="F277" s="110">
        <f>C277*E277</f>
        <v>0</v>
      </c>
      <c r="G277" s="182"/>
    </row>
    <row r="278" spans="1:7" ht="42" customHeight="1" x14ac:dyDescent="0.25">
      <c r="A278" s="122">
        <v>11.02</v>
      </c>
      <c r="B278" s="17" t="s">
        <v>94</v>
      </c>
      <c r="C278" s="3">
        <v>109.43</v>
      </c>
      <c r="D278" s="3" t="s">
        <v>36</v>
      </c>
      <c r="E278" s="110"/>
      <c r="F278" s="110">
        <f>C278*E278</f>
        <v>0</v>
      </c>
      <c r="G278" s="183"/>
    </row>
    <row r="279" spans="1:7" ht="42" customHeight="1" x14ac:dyDescent="0.25">
      <c r="A279" s="145">
        <v>12</v>
      </c>
      <c r="B279" s="32" t="s">
        <v>790</v>
      </c>
      <c r="C279" s="11"/>
      <c r="D279" s="25"/>
      <c r="E279" s="219"/>
      <c r="F279" s="219"/>
      <c r="G279" s="220">
        <f>SUM(F280:F282)</f>
        <v>0</v>
      </c>
    </row>
    <row r="280" spans="1:7" ht="21.95" customHeight="1" x14ac:dyDescent="0.25">
      <c r="A280" s="122">
        <v>12.01</v>
      </c>
      <c r="B280" s="17" t="s">
        <v>46</v>
      </c>
      <c r="C280" s="3">
        <v>17.55</v>
      </c>
      <c r="D280" s="3" t="s">
        <v>7</v>
      </c>
      <c r="E280" s="110"/>
      <c r="F280" s="110">
        <f>C280*E280</f>
        <v>0</v>
      </c>
      <c r="G280" s="182"/>
    </row>
    <row r="281" spans="1:7" ht="21.95" customHeight="1" x14ac:dyDescent="0.25">
      <c r="A281" s="122">
        <v>12.02</v>
      </c>
      <c r="B281" s="17" t="s">
        <v>47</v>
      </c>
      <c r="C281" s="3">
        <v>5.64</v>
      </c>
      <c r="D281" s="3" t="s">
        <v>7</v>
      </c>
      <c r="E281" s="110"/>
      <c r="F281" s="110">
        <f>C281*E281</f>
        <v>0</v>
      </c>
      <c r="G281" s="183"/>
    </row>
    <row r="282" spans="1:7" ht="21.95" customHeight="1" x14ac:dyDescent="0.25">
      <c r="A282" s="122">
        <v>12.03</v>
      </c>
      <c r="B282" s="17" t="s">
        <v>48</v>
      </c>
      <c r="C282" s="3">
        <v>5.68</v>
      </c>
      <c r="D282" s="3" t="s">
        <v>33</v>
      </c>
      <c r="E282" s="110"/>
      <c r="F282" s="110">
        <f>C282*E282</f>
        <v>0</v>
      </c>
      <c r="G282" s="190"/>
    </row>
    <row r="283" spans="1:7" s="167" customFormat="1" ht="23.1" customHeight="1" x14ac:dyDescent="0.25">
      <c r="A283" s="145">
        <v>13</v>
      </c>
      <c r="B283" s="73" t="s">
        <v>682</v>
      </c>
      <c r="C283" s="74"/>
      <c r="D283" s="74"/>
      <c r="E283" s="219"/>
      <c r="F283" s="219"/>
      <c r="G283" s="220">
        <f>SUM(F285:F314)</f>
        <v>0</v>
      </c>
    </row>
    <row r="284" spans="1:7" s="167" customFormat="1" ht="21.95" customHeight="1" x14ac:dyDescent="0.25">
      <c r="A284" s="153" t="s">
        <v>397</v>
      </c>
      <c r="B284" s="154" t="s">
        <v>683</v>
      </c>
      <c r="C284" s="155"/>
      <c r="D284" s="156"/>
      <c r="E284" s="194"/>
      <c r="F284" s="194"/>
      <c r="G284" s="182"/>
    </row>
    <row r="285" spans="1:7" s="167" customFormat="1" ht="62.1" customHeight="1" x14ac:dyDescent="0.25">
      <c r="A285" s="129" t="s">
        <v>399</v>
      </c>
      <c r="B285" s="152" t="s">
        <v>593</v>
      </c>
      <c r="C285" s="81">
        <v>7</v>
      </c>
      <c r="D285" s="82" t="s">
        <v>27</v>
      </c>
      <c r="E285" s="195"/>
      <c r="F285" s="109">
        <f>C285*E285</f>
        <v>0</v>
      </c>
      <c r="G285" s="191"/>
    </row>
    <row r="286" spans="1:7" s="167" customFormat="1" ht="62.1" customHeight="1" x14ac:dyDescent="0.25">
      <c r="A286" s="102" t="s">
        <v>400</v>
      </c>
      <c r="B286" s="59" t="s">
        <v>604</v>
      </c>
      <c r="C286" s="28">
        <v>4</v>
      </c>
      <c r="D286" s="61" t="s">
        <v>27</v>
      </c>
      <c r="E286" s="193"/>
      <c r="F286" s="110">
        <f t="shared" ref="F286:F299" si="15">C286*E286</f>
        <v>0</v>
      </c>
      <c r="G286" s="190"/>
    </row>
    <row r="287" spans="1:7" s="167" customFormat="1" ht="62.1" customHeight="1" x14ac:dyDescent="0.25">
      <c r="A287" s="102" t="s">
        <v>401</v>
      </c>
      <c r="B287" s="59" t="s">
        <v>594</v>
      </c>
      <c r="C287" s="28">
        <v>2</v>
      </c>
      <c r="D287" s="61" t="s">
        <v>27</v>
      </c>
      <c r="E287" s="193"/>
      <c r="F287" s="110">
        <f t="shared" si="15"/>
        <v>0</v>
      </c>
      <c r="G287" s="183"/>
    </row>
    <row r="288" spans="1:7" s="167" customFormat="1" ht="102" customHeight="1" x14ac:dyDescent="0.25">
      <c r="A288" s="102" t="s">
        <v>402</v>
      </c>
      <c r="B288" s="59" t="s">
        <v>394</v>
      </c>
      <c r="C288" s="28">
        <v>7</v>
      </c>
      <c r="D288" s="61" t="s">
        <v>27</v>
      </c>
      <c r="E288" s="196"/>
      <c r="F288" s="110">
        <f t="shared" si="15"/>
        <v>0</v>
      </c>
      <c r="G288" s="190"/>
    </row>
    <row r="289" spans="1:7" s="167" customFormat="1" ht="62.1" customHeight="1" x14ac:dyDescent="0.25">
      <c r="A289" s="102" t="s">
        <v>403</v>
      </c>
      <c r="B289" s="59" t="s">
        <v>595</v>
      </c>
      <c r="C289" s="28">
        <v>4</v>
      </c>
      <c r="D289" s="61" t="s">
        <v>27</v>
      </c>
      <c r="E289" s="196"/>
      <c r="F289" s="110">
        <f t="shared" si="15"/>
        <v>0</v>
      </c>
      <c r="G289" s="183"/>
    </row>
    <row r="290" spans="1:7" s="167" customFormat="1" ht="81.95" customHeight="1" x14ac:dyDescent="0.25">
      <c r="A290" s="102" t="s">
        <v>404</v>
      </c>
      <c r="B290" s="59" t="s">
        <v>395</v>
      </c>
      <c r="C290" s="28">
        <v>2</v>
      </c>
      <c r="D290" s="61" t="s">
        <v>27</v>
      </c>
      <c r="E290" s="196"/>
      <c r="F290" s="110">
        <f t="shared" si="15"/>
        <v>0</v>
      </c>
      <c r="G290" s="190"/>
    </row>
    <row r="291" spans="1:7" s="167" customFormat="1" ht="42" customHeight="1" x14ac:dyDescent="0.25">
      <c r="A291" s="102" t="s">
        <v>405</v>
      </c>
      <c r="B291" s="59" t="s">
        <v>433</v>
      </c>
      <c r="C291" s="28">
        <v>2</v>
      </c>
      <c r="D291" s="61" t="s">
        <v>27</v>
      </c>
      <c r="E291" s="193"/>
      <c r="F291" s="110">
        <f t="shared" si="15"/>
        <v>0</v>
      </c>
      <c r="G291" s="183"/>
    </row>
    <row r="292" spans="1:7" s="167" customFormat="1" ht="21.95" customHeight="1" x14ac:dyDescent="0.25">
      <c r="A292" s="102" t="s">
        <v>406</v>
      </c>
      <c r="B292" s="63" t="s">
        <v>258</v>
      </c>
      <c r="C292" s="28">
        <v>2</v>
      </c>
      <c r="D292" s="61" t="s">
        <v>27</v>
      </c>
      <c r="E292" s="193"/>
      <c r="F292" s="110">
        <f t="shared" si="15"/>
        <v>0</v>
      </c>
      <c r="G292" s="190"/>
    </row>
    <row r="293" spans="1:7" s="167" customFormat="1" ht="42" customHeight="1" x14ac:dyDescent="0.25">
      <c r="A293" s="102" t="s">
        <v>407</v>
      </c>
      <c r="B293" s="59" t="s">
        <v>53</v>
      </c>
      <c r="C293" s="29">
        <v>22.82</v>
      </c>
      <c r="D293" s="61" t="s">
        <v>33</v>
      </c>
      <c r="E293" s="196"/>
      <c r="F293" s="110">
        <f t="shared" si="15"/>
        <v>0</v>
      </c>
      <c r="G293" s="183"/>
    </row>
    <row r="294" spans="1:7" s="167" customFormat="1" ht="42" customHeight="1" x14ac:dyDescent="0.25">
      <c r="A294" s="122" t="s">
        <v>408</v>
      </c>
      <c r="B294" s="71" t="s">
        <v>52</v>
      </c>
      <c r="C294" s="29">
        <v>0.45</v>
      </c>
      <c r="D294" s="61" t="s">
        <v>33</v>
      </c>
      <c r="E294" s="196"/>
      <c r="F294" s="110">
        <f t="shared" si="15"/>
        <v>0</v>
      </c>
      <c r="G294" s="190"/>
    </row>
    <row r="295" spans="1:7" s="167" customFormat="1" ht="62.1" customHeight="1" x14ac:dyDescent="0.25">
      <c r="A295" s="102" t="s">
        <v>409</v>
      </c>
      <c r="B295" s="59" t="s">
        <v>596</v>
      </c>
      <c r="C295" s="28">
        <v>1</v>
      </c>
      <c r="D295" s="61" t="s">
        <v>27</v>
      </c>
      <c r="E295" s="110"/>
      <c r="F295" s="110">
        <f t="shared" si="15"/>
        <v>0</v>
      </c>
      <c r="G295" s="183"/>
    </row>
    <row r="296" spans="1:7" s="167" customFormat="1" ht="62.1" customHeight="1" x14ac:dyDescent="0.25">
      <c r="A296" s="102" t="s">
        <v>410</v>
      </c>
      <c r="B296" s="59" t="s">
        <v>538</v>
      </c>
      <c r="C296" s="28">
        <v>4.42</v>
      </c>
      <c r="D296" s="61" t="s">
        <v>33</v>
      </c>
      <c r="E296" s="196"/>
      <c r="F296" s="110">
        <f t="shared" si="15"/>
        <v>0</v>
      </c>
      <c r="G296" s="190"/>
    </row>
    <row r="297" spans="1:7" s="167" customFormat="1" ht="42" customHeight="1" x14ac:dyDescent="0.25">
      <c r="A297" s="102" t="s">
        <v>411</v>
      </c>
      <c r="B297" s="59" t="s">
        <v>349</v>
      </c>
      <c r="C297" s="28">
        <v>4</v>
      </c>
      <c r="D297" s="61" t="s">
        <v>27</v>
      </c>
      <c r="E297" s="196"/>
      <c r="F297" s="110">
        <f t="shared" si="15"/>
        <v>0</v>
      </c>
      <c r="G297" s="183"/>
    </row>
    <row r="298" spans="1:7" s="167" customFormat="1" ht="42" customHeight="1" x14ac:dyDescent="0.25">
      <c r="A298" s="102" t="s">
        <v>412</v>
      </c>
      <c r="B298" s="59" t="s">
        <v>427</v>
      </c>
      <c r="C298" s="28">
        <v>22.4</v>
      </c>
      <c r="D298" s="61" t="s">
        <v>3</v>
      </c>
      <c r="E298" s="196"/>
      <c r="F298" s="110">
        <f t="shared" si="15"/>
        <v>0</v>
      </c>
      <c r="G298" s="190"/>
    </row>
    <row r="299" spans="1:7" s="167" customFormat="1" ht="42" customHeight="1" x14ac:dyDescent="0.25">
      <c r="A299" s="131" t="s">
        <v>413</v>
      </c>
      <c r="B299" s="76" t="s">
        <v>428</v>
      </c>
      <c r="C299" s="77">
        <v>22.4</v>
      </c>
      <c r="D299" s="78" t="s">
        <v>3</v>
      </c>
      <c r="E299" s="197"/>
      <c r="F299" s="111">
        <f t="shared" si="15"/>
        <v>0</v>
      </c>
      <c r="G299" s="198"/>
    </row>
    <row r="300" spans="1:7" s="167" customFormat="1" ht="21.95" customHeight="1" x14ac:dyDescent="0.25">
      <c r="A300" s="147" t="s">
        <v>398</v>
      </c>
      <c r="B300" s="148" t="s">
        <v>684</v>
      </c>
      <c r="C300" s="149"/>
      <c r="D300" s="5"/>
      <c r="E300" s="199"/>
      <c r="F300" s="199"/>
      <c r="G300" s="200"/>
    </row>
    <row r="301" spans="1:7" s="167" customFormat="1" ht="62.1" customHeight="1" x14ac:dyDescent="0.25">
      <c r="A301" s="129" t="s">
        <v>415</v>
      </c>
      <c r="B301" s="80" t="s">
        <v>429</v>
      </c>
      <c r="C301" s="81">
        <v>30.24</v>
      </c>
      <c r="D301" s="82" t="s">
        <v>3</v>
      </c>
      <c r="E301" s="195"/>
      <c r="F301" s="109">
        <f>C301*E301</f>
        <v>0</v>
      </c>
      <c r="G301" s="191"/>
    </row>
    <row r="302" spans="1:7" s="167" customFormat="1" ht="62.1" customHeight="1" x14ac:dyDescent="0.25">
      <c r="A302" s="102" t="s">
        <v>416</v>
      </c>
      <c r="B302" s="66" t="s">
        <v>430</v>
      </c>
      <c r="C302" s="28">
        <v>24.12</v>
      </c>
      <c r="D302" s="61" t="s">
        <v>3</v>
      </c>
      <c r="E302" s="196"/>
      <c r="F302" s="110">
        <f>C302*E302</f>
        <v>0</v>
      </c>
      <c r="G302" s="190"/>
    </row>
    <row r="303" spans="1:7" s="167" customFormat="1" ht="42" customHeight="1" x14ac:dyDescent="0.25">
      <c r="A303" s="102" t="s">
        <v>417</v>
      </c>
      <c r="B303" s="63" t="s">
        <v>391</v>
      </c>
      <c r="C303" s="28">
        <v>1</v>
      </c>
      <c r="D303" s="61" t="s">
        <v>27</v>
      </c>
      <c r="E303" s="196"/>
      <c r="F303" s="110">
        <f>C303*E303</f>
        <v>0</v>
      </c>
      <c r="G303" s="183"/>
    </row>
    <row r="304" spans="1:7" s="167" customFormat="1" ht="42" customHeight="1" x14ac:dyDescent="0.25">
      <c r="A304" s="131" t="s">
        <v>418</v>
      </c>
      <c r="B304" s="157" t="s">
        <v>746</v>
      </c>
      <c r="C304" s="77">
        <v>1</v>
      </c>
      <c r="D304" s="78" t="s">
        <v>27</v>
      </c>
      <c r="E304" s="221"/>
      <c r="F304" s="111">
        <f>C304*E304</f>
        <v>0</v>
      </c>
      <c r="G304" s="280"/>
    </row>
    <row r="305" spans="1:7" s="167" customFormat="1" ht="21.95" customHeight="1" x14ac:dyDescent="0.25">
      <c r="A305" s="147" t="s">
        <v>419</v>
      </c>
      <c r="B305" s="148" t="s">
        <v>685</v>
      </c>
      <c r="C305" s="149"/>
      <c r="D305" s="5"/>
      <c r="E305" s="199"/>
      <c r="F305" s="199"/>
      <c r="G305" s="183"/>
    </row>
    <row r="306" spans="1:7" s="167" customFormat="1" ht="42" customHeight="1" x14ac:dyDescent="0.25">
      <c r="A306" s="129" t="s">
        <v>420</v>
      </c>
      <c r="B306" s="80" t="s">
        <v>434</v>
      </c>
      <c r="C306" s="81">
        <v>39.6</v>
      </c>
      <c r="D306" s="82" t="s">
        <v>3</v>
      </c>
      <c r="E306" s="195"/>
      <c r="F306" s="109">
        <f>C306*E306</f>
        <v>0</v>
      </c>
      <c r="G306" s="190"/>
    </row>
    <row r="307" spans="1:7" s="167" customFormat="1" ht="42" customHeight="1" x14ac:dyDescent="0.25">
      <c r="A307" s="102" t="s">
        <v>421</v>
      </c>
      <c r="B307" s="66" t="s">
        <v>435</v>
      </c>
      <c r="C307" s="28">
        <v>8.9499999999999993</v>
      </c>
      <c r="D307" s="61" t="s">
        <v>3</v>
      </c>
      <c r="E307" s="196"/>
      <c r="F307" s="110">
        <f>C307*E307</f>
        <v>0</v>
      </c>
      <c r="G307" s="183"/>
    </row>
    <row r="308" spans="1:7" s="167" customFormat="1" ht="42" customHeight="1" x14ac:dyDescent="0.25">
      <c r="A308" s="131" t="s">
        <v>422</v>
      </c>
      <c r="B308" s="84" t="s">
        <v>436</v>
      </c>
      <c r="C308" s="77">
        <v>13.71</v>
      </c>
      <c r="D308" s="78" t="s">
        <v>3</v>
      </c>
      <c r="E308" s="197"/>
      <c r="F308" s="111">
        <f>C308*E308</f>
        <v>0</v>
      </c>
      <c r="G308" s="280"/>
    </row>
    <row r="309" spans="1:7" s="167" customFormat="1" ht="21.95" customHeight="1" x14ac:dyDescent="0.25">
      <c r="A309" s="159">
        <v>13.4</v>
      </c>
      <c r="B309" s="148" t="s">
        <v>686</v>
      </c>
      <c r="C309" s="149"/>
      <c r="D309" s="5"/>
      <c r="E309" s="199"/>
      <c r="F309" s="199"/>
      <c r="G309" s="183"/>
    </row>
    <row r="310" spans="1:7" s="167" customFormat="1" ht="62.1" customHeight="1" x14ac:dyDescent="0.25">
      <c r="A310" s="129" t="s">
        <v>423</v>
      </c>
      <c r="B310" s="80" t="s">
        <v>396</v>
      </c>
      <c r="C310" s="38">
        <v>17</v>
      </c>
      <c r="D310" s="83" t="s">
        <v>3</v>
      </c>
      <c r="E310" s="222"/>
      <c r="F310" s="109">
        <f>C310*E310</f>
        <v>0</v>
      </c>
      <c r="G310" s="190"/>
    </row>
    <row r="311" spans="1:7" s="167" customFormat="1" ht="62.1" customHeight="1" x14ac:dyDescent="0.25">
      <c r="A311" s="102" t="s">
        <v>424</v>
      </c>
      <c r="B311" s="66" t="s">
        <v>437</v>
      </c>
      <c r="C311" s="3">
        <v>6.5</v>
      </c>
      <c r="D311" s="62" t="s">
        <v>3</v>
      </c>
      <c r="E311" s="193"/>
      <c r="F311" s="110">
        <f>C311*E311</f>
        <v>0</v>
      </c>
      <c r="G311" s="183"/>
    </row>
    <row r="312" spans="1:7" s="167" customFormat="1" ht="42" customHeight="1" x14ac:dyDescent="0.25">
      <c r="A312" s="131" t="s">
        <v>425</v>
      </c>
      <c r="B312" s="84" t="s">
        <v>438</v>
      </c>
      <c r="C312" s="37">
        <v>2</v>
      </c>
      <c r="D312" s="79" t="s">
        <v>27</v>
      </c>
      <c r="E312" s="111"/>
      <c r="F312" s="111">
        <f>C312*E312</f>
        <v>0</v>
      </c>
      <c r="G312" s="198"/>
    </row>
    <row r="313" spans="1:7" s="167" customFormat="1" ht="21.95" customHeight="1" x14ac:dyDescent="0.25">
      <c r="A313" s="159">
        <v>13.5</v>
      </c>
      <c r="B313" s="148" t="s">
        <v>687</v>
      </c>
      <c r="C313" s="149"/>
      <c r="D313" s="5"/>
      <c r="E313" s="199"/>
      <c r="F313" s="199"/>
      <c r="G313" s="183"/>
    </row>
    <row r="314" spans="1:7" s="167" customFormat="1" ht="62.1" customHeight="1" x14ac:dyDescent="0.25">
      <c r="A314" s="162" t="s">
        <v>426</v>
      </c>
      <c r="B314" s="163" t="s">
        <v>432</v>
      </c>
      <c r="C314" s="164">
        <v>12</v>
      </c>
      <c r="D314" s="165" t="s">
        <v>3</v>
      </c>
      <c r="E314" s="201"/>
      <c r="F314" s="109">
        <f>C314*E314</f>
        <v>0</v>
      </c>
      <c r="G314" s="190"/>
    </row>
    <row r="315" spans="1:7" ht="42" customHeight="1" x14ac:dyDescent="0.25">
      <c r="A315" s="145">
        <v>14</v>
      </c>
      <c r="B315" s="32" t="s">
        <v>784</v>
      </c>
      <c r="C315" s="11"/>
      <c r="D315" s="25"/>
      <c r="E315" s="219"/>
      <c r="F315" s="219"/>
      <c r="G315" s="220">
        <f>SUM(F316:F318)</f>
        <v>0</v>
      </c>
    </row>
    <row r="316" spans="1:7" ht="21.95" customHeight="1" x14ac:dyDescent="0.25">
      <c r="A316" s="122">
        <v>14.01</v>
      </c>
      <c r="B316" s="17" t="s">
        <v>145</v>
      </c>
      <c r="C316" s="3">
        <v>1346.66</v>
      </c>
      <c r="D316" s="3" t="s">
        <v>33</v>
      </c>
      <c r="E316" s="110"/>
      <c r="F316" s="110">
        <f>C316*E316</f>
        <v>0</v>
      </c>
      <c r="G316" s="190"/>
    </row>
    <row r="317" spans="1:7" ht="42" customHeight="1" x14ac:dyDescent="0.25">
      <c r="A317" s="122">
        <v>14.02</v>
      </c>
      <c r="B317" s="4" t="s">
        <v>182</v>
      </c>
      <c r="C317" s="3">
        <v>1528.87</v>
      </c>
      <c r="D317" s="3" t="s">
        <v>33</v>
      </c>
      <c r="E317" s="110"/>
      <c r="F317" s="110">
        <f>C317*E317</f>
        <v>0</v>
      </c>
      <c r="G317" s="183"/>
    </row>
    <row r="318" spans="1:7" ht="42" customHeight="1" x14ac:dyDescent="0.25">
      <c r="A318" s="122">
        <v>14.03</v>
      </c>
      <c r="B318" s="4" t="s">
        <v>621</v>
      </c>
      <c r="C318" s="3">
        <v>650.6</v>
      </c>
      <c r="D318" s="3" t="s">
        <v>33</v>
      </c>
      <c r="E318" s="110"/>
      <c r="F318" s="110">
        <f>C318*E318</f>
        <v>0</v>
      </c>
      <c r="G318" s="183"/>
    </row>
    <row r="319" spans="1:7" ht="21.95" customHeight="1" x14ac:dyDescent="0.25">
      <c r="A319" s="145">
        <v>15</v>
      </c>
      <c r="B319" s="32" t="s">
        <v>688</v>
      </c>
      <c r="C319" s="11"/>
      <c r="D319" s="25"/>
      <c r="E319" s="219"/>
      <c r="F319" s="219"/>
      <c r="G319" s="220">
        <f>SUM(F320:F339)</f>
        <v>0</v>
      </c>
    </row>
    <row r="320" spans="1:7" s="167" customFormat="1" ht="158.25" customHeight="1" x14ac:dyDescent="0.25">
      <c r="A320" s="170">
        <v>15.01</v>
      </c>
      <c r="B320" s="136" t="s">
        <v>814</v>
      </c>
      <c r="C320" s="2">
        <v>179</v>
      </c>
      <c r="D320" s="60" t="s">
        <v>27</v>
      </c>
      <c r="E320" s="284"/>
      <c r="F320" s="284">
        <f>C320*E320</f>
        <v>0</v>
      </c>
      <c r="G320" s="285"/>
    </row>
    <row r="321" spans="1:7" s="167" customFormat="1" ht="159" customHeight="1" x14ac:dyDescent="0.25">
      <c r="A321" s="171">
        <v>15.02</v>
      </c>
      <c r="B321" s="137" t="s">
        <v>815</v>
      </c>
      <c r="C321" s="3">
        <v>9</v>
      </c>
      <c r="D321" s="61" t="s">
        <v>27</v>
      </c>
      <c r="E321" s="225"/>
      <c r="F321" s="225">
        <f>C321*E321</f>
        <v>0</v>
      </c>
      <c r="G321" s="226"/>
    </row>
    <row r="322" spans="1:7" s="167" customFormat="1" ht="62.1" customHeight="1" x14ac:dyDescent="0.25">
      <c r="A322" s="170">
        <v>15.03</v>
      </c>
      <c r="B322" s="137" t="s">
        <v>611</v>
      </c>
      <c r="C322" s="3">
        <v>4</v>
      </c>
      <c r="D322" s="61" t="s">
        <v>27</v>
      </c>
      <c r="E322" s="225"/>
      <c r="F322" s="225">
        <f t="shared" ref="F322:F339" si="16">C322*E322</f>
        <v>0</v>
      </c>
      <c r="G322" s="226"/>
    </row>
    <row r="323" spans="1:7" s="167" customFormat="1" ht="81.95" customHeight="1" x14ac:dyDescent="0.25">
      <c r="A323" s="171">
        <v>15.04</v>
      </c>
      <c r="B323" s="138" t="s">
        <v>816</v>
      </c>
      <c r="C323" s="3">
        <v>29</v>
      </c>
      <c r="D323" s="61" t="s">
        <v>27</v>
      </c>
      <c r="E323" s="225"/>
      <c r="F323" s="225">
        <f t="shared" si="16"/>
        <v>0</v>
      </c>
      <c r="G323" s="226"/>
    </row>
    <row r="324" spans="1:7" s="167" customFormat="1" ht="81.95" customHeight="1" x14ac:dyDescent="0.25">
      <c r="A324" s="170">
        <v>15.05</v>
      </c>
      <c r="B324" s="138" t="s">
        <v>817</v>
      </c>
      <c r="C324" s="3">
        <v>0</v>
      </c>
      <c r="D324" s="61" t="s">
        <v>27</v>
      </c>
      <c r="E324" s="225"/>
      <c r="F324" s="225">
        <f t="shared" si="16"/>
        <v>0</v>
      </c>
      <c r="G324" s="226"/>
    </row>
    <row r="325" spans="1:7" s="167" customFormat="1" ht="81.95" customHeight="1" x14ac:dyDescent="0.25">
      <c r="A325" s="171">
        <v>15.06</v>
      </c>
      <c r="B325" s="138" t="s">
        <v>818</v>
      </c>
      <c r="C325" s="3">
        <v>2</v>
      </c>
      <c r="D325" s="61" t="s">
        <v>27</v>
      </c>
      <c r="E325" s="225"/>
      <c r="F325" s="225">
        <f t="shared" si="16"/>
        <v>0</v>
      </c>
      <c r="G325" s="226"/>
    </row>
    <row r="326" spans="1:7" s="167" customFormat="1" ht="156" customHeight="1" x14ac:dyDescent="0.25">
      <c r="A326" s="170">
        <v>15.07</v>
      </c>
      <c r="B326" s="138" t="s">
        <v>819</v>
      </c>
      <c r="C326" s="139">
        <v>95</v>
      </c>
      <c r="D326" s="139" t="s">
        <v>27</v>
      </c>
      <c r="E326" s="225"/>
      <c r="F326" s="225">
        <f t="shared" si="16"/>
        <v>0</v>
      </c>
      <c r="G326" s="226"/>
    </row>
    <row r="327" spans="1:7" s="167" customFormat="1" ht="138" customHeight="1" x14ac:dyDescent="0.25">
      <c r="A327" s="171">
        <v>15.08</v>
      </c>
      <c r="B327" s="138" t="s">
        <v>820</v>
      </c>
      <c r="C327" s="139">
        <v>40</v>
      </c>
      <c r="D327" s="139" t="s">
        <v>27</v>
      </c>
      <c r="E327" s="225"/>
      <c r="F327" s="225">
        <f t="shared" si="16"/>
        <v>0</v>
      </c>
      <c r="G327" s="226"/>
    </row>
    <row r="328" spans="1:7" s="167" customFormat="1" ht="158.25" customHeight="1" x14ac:dyDescent="0.25">
      <c r="A328" s="170">
        <v>15.09</v>
      </c>
      <c r="B328" s="138" t="s">
        <v>822</v>
      </c>
      <c r="C328" s="139">
        <v>1</v>
      </c>
      <c r="D328" s="139" t="s">
        <v>27</v>
      </c>
      <c r="E328" s="225"/>
      <c r="F328" s="225">
        <f t="shared" si="16"/>
        <v>0</v>
      </c>
      <c r="G328" s="226"/>
    </row>
    <row r="329" spans="1:7" s="167" customFormat="1" ht="158.25" customHeight="1" x14ac:dyDescent="0.25">
      <c r="A329" s="171">
        <v>15.1</v>
      </c>
      <c r="B329" s="138" t="s">
        <v>823</v>
      </c>
      <c r="C329" s="139">
        <v>2</v>
      </c>
      <c r="D329" s="139" t="s">
        <v>27</v>
      </c>
      <c r="E329" s="225"/>
      <c r="F329" s="225">
        <f t="shared" si="16"/>
        <v>0</v>
      </c>
      <c r="G329" s="226"/>
    </row>
    <row r="330" spans="1:7" s="167" customFormat="1" ht="138.75" customHeight="1" x14ac:dyDescent="0.25">
      <c r="A330" s="170">
        <v>15.11</v>
      </c>
      <c r="B330" s="138" t="s">
        <v>824</v>
      </c>
      <c r="C330" s="139">
        <v>4</v>
      </c>
      <c r="D330" s="139" t="s">
        <v>27</v>
      </c>
      <c r="E330" s="225"/>
      <c r="F330" s="225">
        <f t="shared" si="16"/>
        <v>0</v>
      </c>
      <c r="G330" s="226"/>
    </row>
    <row r="331" spans="1:7" s="167" customFormat="1" ht="116.25" customHeight="1" x14ac:dyDescent="0.25">
      <c r="A331" s="171">
        <v>15.12</v>
      </c>
      <c r="B331" s="138" t="s">
        <v>821</v>
      </c>
      <c r="C331" s="139">
        <v>40</v>
      </c>
      <c r="D331" s="139" t="s">
        <v>27</v>
      </c>
      <c r="E331" s="225"/>
      <c r="F331" s="225">
        <f t="shared" si="16"/>
        <v>0</v>
      </c>
      <c r="G331" s="226"/>
    </row>
    <row r="332" spans="1:7" s="167" customFormat="1" ht="21.95" customHeight="1" x14ac:dyDescent="0.25">
      <c r="A332" s="171"/>
      <c r="B332" s="148" t="s">
        <v>689</v>
      </c>
      <c r="C332" s="149"/>
      <c r="D332" s="5"/>
      <c r="E332" s="199"/>
      <c r="F332" s="225"/>
      <c r="G332" s="200"/>
    </row>
    <row r="333" spans="1:7" s="167" customFormat="1" ht="102" customHeight="1" x14ac:dyDescent="0.25">
      <c r="A333" s="171">
        <v>15.13</v>
      </c>
      <c r="B333" s="138" t="s">
        <v>637</v>
      </c>
      <c r="C333" s="150">
        <v>1</v>
      </c>
      <c r="D333" s="139" t="s">
        <v>27</v>
      </c>
      <c r="E333" s="227"/>
      <c r="F333" s="225">
        <f t="shared" si="16"/>
        <v>0</v>
      </c>
      <c r="G333" s="228"/>
    </row>
    <row r="334" spans="1:7" s="167" customFormat="1" ht="102" customHeight="1" x14ac:dyDescent="0.25">
      <c r="A334" s="171">
        <v>15.14</v>
      </c>
      <c r="B334" s="138" t="s">
        <v>618</v>
      </c>
      <c r="C334" s="139">
        <v>2</v>
      </c>
      <c r="D334" s="139" t="s">
        <v>27</v>
      </c>
      <c r="E334" s="225"/>
      <c r="F334" s="225">
        <f t="shared" si="16"/>
        <v>0</v>
      </c>
      <c r="G334" s="226"/>
    </row>
    <row r="335" spans="1:7" s="167" customFormat="1" ht="102" customHeight="1" x14ac:dyDescent="0.25">
      <c r="A335" s="171">
        <v>15.15</v>
      </c>
      <c r="B335" s="138" t="s">
        <v>619</v>
      </c>
      <c r="C335" s="139">
        <v>1</v>
      </c>
      <c r="D335" s="139" t="s">
        <v>27</v>
      </c>
      <c r="E335" s="225"/>
      <c r="F335" s="225">
        <f t="shared" si="16"/>
        <v>0</v>
      </c>
      <c r="G335" s="226"/>
    </row>
    <row r="336" spans="1:7" s="167" customFormat="1" ht="102" customHeight="1" x14ac:dyDescent="0.25">
      <c r="A336" s="171">
        <v>15.16</v>
      </c>
      <c r="B336" s="138" t="s">
        <v>825</v>
      </c>
      <c r="C336" s="139">
        <v>125</v>
      </c>
      <c r="D336" s="139" t="s">
        <v>7</v>
      </c>
      <c r="E336" s="225"/>
      <c r="F336" s="225">
        <f t="shared" si="16"/>
        <v>0</v>
      </c>
      <c r="G336" s="226"/>
    </row>
    <row r="337" spans="1:7" s="167" customFormat="1" ht="102" customHeight="1" x14ac:dyDescent="0.25">
      <c r="A337" s="171">
        <v>15.17</v>
      </c>
      <c r="B337" s="138" t="s">
        <v>826</v>
      </c>
      <c r="C337" s="139">
        <v>25</v>
      </c>
      <c r="D337" s="139" t="s">
        <v>7</v>
      </c>
      <c r="E337" s="225"/>
      <c r="F337" s="225">
        <f t="shared" si="16"/>
        <v>0</v>
      </c>
      <c r="G337" s="226"/>
    </row>
    <row r="338" spans="1:7" s="167" customFormat="1" ht="102" customHeight="1" x14ac:dyDescent="0.25">
      <c r="A338" s="171">
        <v>15.18</v>
      </c>
      <c r="B338" s="138" t="s">
        <v>827</v>
      </c>
      <c r="C338" s="139">
        <v>28</v>
      </c>
      <c r="D338" s="139" t="s">
        <v>7</v>
      </c>
      <c r="E338" s="225"/>
      <c r="F338" s="225">
        <f t="shared" si="16"/>
        <v>0</v>
      </c>
      <c r="G338" s="226"/>
    </row>
    <row r="339" spans="1:7" s="167" customFormat="1" ht="42" customHeight="1" x14ac:dyDescent="0.25">
      <c r="A339" s="171">
        <v>15.19</v>
      </c>
      <c r="B339" s="142" t="s">
        <v>620</v>
      </c>
      <c r="C339" s="151">
        <v>24</v>
      </c>
      <c r="D339" s="65" t="s">
        <v>27</v>
      </c>
      <c r="E339" s="240"/>
      <c r="F339" s="240">
        <f t="shared" si="16"/>
        <v>0</v>
      </c>
      <c r="G339" s="241"/>
    </row>
    <row r="340" spans="1:7" ht="45" customHeight="1" x14ac:dyDescent="0.25">
      <c r="A340" s="123" t="s">
        <v>64</v>
      </c>
      <c r="B340" s="33" t="s">
        <v>265</v>
      </c>
      <c r="C340" s="8"/>
      <c r="D340" s="22"/>
      <c r="E340" s="184"/>
      <c r="F340" s="184"/>
      <c r="G340" s="229">
        <f>SUM(G341:G513)</f>
        <v>0</v>
      </c>
    </row>
    <row r="341" spans="1:7" ht="23.1" customHeight="1" x14ac:dyDescent="0.25">
      <c r="A341" s="146">
        <v>1</v>
      </c>
      <c r="B341" s="34" t="s">
        <v>690</v>
      </c>
      <c r="C341" s="7"/>
      <c r="D341" s="21"/>
      <c r="E341" s="186"/>
      <c r="F341" s="186"/>
      <c r="G341" s="187">
        <f>SUM(F342:F350)</f>
        <v>0</v>
      </c>
    </row>
    <row r="342" spans="1:7" ht="42" customHeight="1" x14ac:dyDescent="0.25">
      <c r="A342" s="122">
        <v>1.01</v>
      </c>
      <c r="B342" s="17" t="s">
        <v>96</v>
      </c>
      <c r="C342" s="3">
        <v>21633.66</v>
      </c>
      <c r="D342" s="3" t="s">
        <v>553</v>
      </c>
      <c r="E342" s="110"/>
      <c r="F342" s="110">
        <f>C342*E342</f>
        <v>0</v>
      </c>
      <c r="G342" s="190"/>
    </row>
    <row r="343" spans="1:7" ht="42" customHeight="1" x14ac:dyDescent="0.25">
      <c r="A343" s="122">
        <v>1.02</v>
      </c>
      <c r="B343" s="17" t="s">
        <v>97</v>
      </c>
      <c r="C343" s="3">
        <v>5660.42</v>
      </c>
      <c r="D343" s="3" t="s">
        <v>553</v>
      </c>
      <c r="E343" s="110"/>
      <c r="F343" s="110">
        <f t="shared" ref="F343:F350" si="17">C343*E343</f>
        <v>0</v>
      </c>
      <c r="G343" s="183"/>
    </row>
    <row r="344" spans="1:7" ht="42" customHeight="1" x14ac:dyDescent="0.25">
      <c r="A344" s="122">
        <v>1.03</v>
      </c>
      <c r="B344" s="17" t="s">
        <v>589</v>
      </c>
      <c r="C344" s="3">
        <v>9184</v>
      </c>
      <c r="D344" s="3" t="s">
        <v>553</v>
      </c>
      <c r="E344" s="110"/>
      <c r="F344" s="110">
        <f t="shared" si="17"/>
        <v>0</v>
      </c>
      <c r="G344" s="183"/>
    </row>
    <row r="345" spans="1:7" ht="21.95" customHeight="1" x14ac:dyDescent="0.25">
      <c r="A345" s="122">
        <v>1.04</v>
      </c>
      <c r="B345" s="17" t="s">
        <v>579</v>
      </c>
      <c r="C345" s="3">
        <v>45700.2</v>
      </c>
      <c r="D345" s="3" t="s">
        <v>553</v>
      </c>
      <c r="E345" s="110"/>
      <c r="F345" s="110">
        <f t="shared" si="17"/>
        <v>0</v>
      </c>
      <c r="G345" s="183"/>
    </row>
    <row r="346" spans="1:7" ht="21.95" customHeight="1" x14ac:dyDescent="0.25">
      <c r="A346" s="122">
        <v>1.05</v>
      </c>
      <c r="B346" s="17" t="s">
        <v>585</v>
      </c>
      <c r="C346" s="3">
        <v>33810.120000000003</v>
      </c>
      <c r="D346" s="3" t="s">
        <v>553</v>
      </c>
      <c r="E346" s="110"/>
      <c r="F346" s="110">
        <f t="shared" si="17"/>
        <v>0</v>
      </c>
      <c r="G346" s="190"/>
    </row>
    <row r="347" spans="1:7" ht="21.95" customHeight="1" x14ac:dyDescent="0.25">
      <c r="A347" s="122">
        <v>1.06</v>
      </c>
      <c r="B347" s="17" t="s">
        <v>89</v>
      </c>
      <c r="C347" s="3">
        <v>94793.64</v>
      </c>
      <c r="D347" s="3" t="s">
        <v>553</v>
      </c>
      <c r="E347" s="110"/>
      <c r="F347" s="110">
        <f t="shared" si="17"/>
        <v>0</v>
      </c>
      <c r="G347" s="190"/>
    </row>
    <row r="348" spans="1:7" ht="42" customHeight="1" x14ac:dyDescent="0.25">
      <c r="A348" s="122">
        <v>1.07</v>
      </c>
      <c r="B348" s="17" t="s">
        <v>859</v>
      </c>
      <c r="C348" s="3">
        <v>1271.23</v>
      </c>
      <c r="D348" s="3" t="s">
        <v>33</v>
      </c>
      <c r="E348" s="110"/>
      <c r="F348" s="110">
        <f t="shared" si="17"/>
        <v>0</v>
      </c>
      <c r="G348" s="190"/>
    </row>
    <row r="349" spans="1:7" ht="42" customHeight="1" x14ac:dyDescent="0.25">
      <c r="A349" s="122">
        <v>1.08</v>
      </c>
      <c r="B349" s="4" t="s">
        <v>590</v>
      </c>
      <c r="C349" s="3">
        <v>18</v>
      </c>
      <c r="D349" s="3" t="s">
        <v>27</v>
      </c>
      <c r="E349" s="110"/>
      <c r="F349" s="110">
        <f t="shared" si="17"/>
        <v>0</v>
      </c>
      <c r="G349" s="183"/>
    </row>
    <row r="350" spans="1:7" ht="42" customHeight="1" x14ac:dyDescent="0.25">
      <c r="A350" s="122">
        <v>1.0900000000000001</v>
      </c>
      <c r="B350" s="4" t="s">
        <v>588</v>
      </c>
      <c r="C350" s="3">
        <v>6</v>
      </c>
      <c r="D350" s="3" t="s">
        <v>27</v>
      </c>
      <c r="E350" s="110"/>
      <c r="F350" s="110">
        <f t="shared" si="17"/>
        <v>0</v>
      </c>
      <c r="G350" s="190"/>
    </row>
    <row r="351" spans="1:7" ht="23.1" customHeight="1" x14ac:dyDescent="0.25">
      <c r="A351" s="146">
        <v>2</v>
      </c>
      <c r="B351" s="34" t="s">
        <v>691</v>
      </c>
      <c r="C351" s="7"/>
      <c r="D351" s="21"/>
      <c r="E351" s="186"/>
      <c r="F351" s="186"/>
      <c r="G351" s="187">
        <f>SUM(F352:F356)</f>
        <v>0</v>
      </c>
    </row>
    <row r="352" spans="1:7" ht="42" customHeight="1" x14ac:dyDescent="0.25">
      <c r="A352" s="122">
        <v>2.0099999999999998</v>
      </c>
      <c r="B352" s="31" t="s">
        <v>167</v>
      </c>
      <c r="C352" s="3">
        <v>7.58</v>
      </c>
      <c r="D352" s="3" t="s">
        <v>35</v>
      </c>
      <c r="E352" s="110"/>
      <c r="F352" s="110">
        <f t="shared" ref="F352:F356" si="18">C352*E352</f>
        <v>0</v>
      </c>
      <c r="G352" s="190"/>
    </row>
    <row r="353" spans="1:7" ht="42" customHeight="1" x14ac:dyDescent="0.25">
      <c r="A353" s="122">
        <v>2.02</v>
      </c>
      <c r="B353" s="17" t="s">
        <v>90</v>
      </c>
      <c r="C353" s="3">
        <v>20.73</v>
      </c>
      <c r="D353" s="3" t="s">
        <v>35</v>
      </c>
      <c r="E353" s="110"/>
      <c r="F353" s="110">
        <f t="shared" si="18"/>
        <v>0</v>
      </c>
      <c r="G353" s="183"/>
    </row>
    <row r="354" spans="1:7" ht="62.1" customHeight="1" x14ac:dyDescent="0.25">
      <c r="A354" s="122">
        <v>2.0299999999999998</v>
      </c>
      <c r="B354" s="31" t="s">
        <v>770</v>
      </c>
      <c r="C354" s="3">
        <v>4.28</v>
      </c>
      <c r="D354" s="3" t="s">
        <v>35</v>
      </c>
      <c r="E354" s="110"/>
      <c r="F354" s="110">
        <f t="shared" si="18"/>
        <v>0</v>
      </c>
      <c r="G354" s="183"/>
    </row>
    <row r="355" spans="1:7" ht="42" customHeight="1" x14ac:dyDescent="0.25">
      <c r="A355" s="122">
        <v>2.04</v>
      </c>
      <c r="B355" s="17" t="s">
        <v>133</v>
      </c>
      <c r="C355" s="3">
        <v>0.55000000000000004</v>
      </c>
      <c r="D355" s="3" t="s">
        <v>35</v>
      </c>
      <c r="E355" s="110"/>
      <c r="F355" s="110">
        <f t="shared" si="18"/>
        <v>0</v>
      </c>
      <c r="G355" s="190"/>
    </row>
    <row r="356" spans="1:7" ht="42" customHeight="1" x14ac:dyDescent="0.25">
      <c r="A356" s="122">
        <v>2.0499999999999998</v>
      </c>
      <c r="B356" s="17" t="s">
        <v>180</v>
      </c>
      <c r="C356" s="3">
        <v>0.8</v>
      </c>
      <c r="D356" s="3" t="s">
        <v>35</v>
      </c>
      <c r="E356" s="110"/>
      <c r="F356" s="110">
        <f t="shared" si="18"/>
        <v>0</v>
      </c>
      <c r="G356" s="190"/>
    </row>
    <row r="357" spans="1:7" ht="23.1" customHeight="1" x14ac:dyDescent="0.25">
      <c r="A357" s="146">
        <v>3</v>
      </c>
      <c r="B357" s="34" t="s">
        <v>692</v>
      </c>
      <c r="C357" s="7"/>
      <c r="D357" s="21"/>
      <c r="E357" s="186"/>
      <c r="F357" s="186"/>
      <c r="G357" s="187">
        <f>SUM(F358:F358)</f>
        <v>0</v>
      </c>
    </row>
    <row r="358" spans="1:7" ht="23.1" customHeight="1" x14ac:dyDescent="0.3">
      <c r="A358" s="125">
        <v>3.01</v>
      </c>
      <c r="B358" s="35" t="s">
        <v>137</v>
      </c>
      <c r="C358" s="27">
        <v>657.99</v>
      </c>
      <c r="D358" s="94" t="s">
        <v>33</v>
      </c>
      <c r="E358" s="192"/>
      <c r="F358" s="181">
        <f>C358*E358</f>
        <v>0</v>
      </c>
      <c r="G358" s="190"/>
    </row>
    <row r="359" spans="1:7" ht="42" customHeight="1" x14ac:dyDescent="0.25">
      <c r="A359" s="146">
        <v>4</v>
      </c>
      <c r="B359" s="34" t="s">
        <v>792</v>
      </c>
      <c r="C359" s="7"/>
      <c r="D359" s="21"/>
      <c r="E359" s="186"/>
      <c r="F359" s="186"/>
      <c r="G359" s="187">
        <f>SUM(F360:F363)</f>
        <v>0</v>
      </c>
    </row>
    <row r="360" spans="1:7" ht="42" customHeight="1" x14ac:dyDescent="0.25">
      <c r="A360" s="122">
        <v>4.01</v>
      </c>
      <c r="B360" s="17" t="s">
        <v>801</v>
      </c>
      <c r="C360" s="3">
        <v>223.68</v>
      </c>
      <c r="D360" s="3" t="s">
        <v>33</v>
      </c>
      <c r="E360" s="110"/>
      <c r="F360" s="110">
        <f>C360*E360</f>
        <v>0</v>
      </c>
      <c r="G360" s="190"/>
    </row>
    <row r="361" spans="1:7" ht="62.1" customHeight="1" x14ac:dyDescent="0.25">
      <c r="A361" s="122">
        <v>4.0199999999999996</v>
      </c>
      <c r="B361" s="17" t="s">
        <v>802</v>
      </c>
      <c r="C361" s="3">
        <v>123.45</v>
      </c>
      <c r="D361" s="3" t="s">
        <v>33</v>
      </c>
      <c r="E361" s="110"/>
      <c r="F361" s="110">
        <f>C361*E361</f>
        <v>0</v>
      </c>
      <c r="G361" s="183"/>
    </row>
    <row r="362" spans="1:7" ht="42" customHeight="1" x14ac:dyDescent="0.25">
      <c r="A362" s="122">
        <v>4.03</v>
      </c>
      <c r="B362" s="17" t="s">
        <v>98</v>
      </c>
      <c r="C362" s="3">
        <v>589.74</v>
      </c>
      <c r="D362" s="3" t="s">
        <v>33</v>
      </c>
      <c r="E362" s="110"/>
      <c r="F362" s="110">
        <f>C362*E362</f>
        <v>0</v>
      </c>
      <c r="G362" s="183"/>
    </row>
    <row r="363" spans="1:7" ht="42" customHeight="1" x14ac:dyDescent="0.25">
      <c r="A363" s="122">
        <v>4.04</v>
      </c>
      <c r="B363" s="17" t="s">
        <v>153</v>
      </c>
      <c r="C363" s="3">
        <v>128.30000000000001</v>
      </c>
      <c r="D363" s="3" t="s">
        <v>33</v>
      </c>
      <c r="E363" s="110"/>
      <c r="F363" s="110">
        <f>C363*E363</f>
        <v>0</v>
      </c>
      <c r="G363" s="190"/>
    </row>
    <row r="364" spans="1:7" ht="23.1" customHeight="1" x14ac:dyDescent="0.25">
      <c r="A364" s="146">
        <v>5</v>
      </c>
      <c r="B364" s="34" t="s">
        <v>693</v>
      </c>
      <c r="C364" s="7"/>
      <c r="D364" s="21"/>
      <c r="E364" s="186"/>
      <c r="F364" s="186"/>
      <c r="G364" s="187">
        <f>SUM(F365:F370)</f>
        <v>0</v>
      </c>
    </row>
    <row r="365" spans="1:7" ht="42" customHeight="1" x14ac:dyDescent="0.25">
      <c r="A365" s="122">
        <v>5.01</v>
      </c>
      <c r="B365" s="17" t="s">
        <v>44</v>
      </c>
      <c r="C365" s="3">
        <v>119.49</v>
      </c>
      <c r="D365" s="3" t="s">
        <v>33</v>
      </c>
      <c r="E365" s="110"/>
      <c r="F365" s="110">
        <f>C365*E365</f>
        <v>0</v>
      </c>
      <c r="G365" s="190"/>
    </row>
    <row r="366" spans="1:7" ht="23.1" customHeight="1" x14ac:dyDescent="0.25">
      <c r="A366" s="122">
        <v>5.0199999999999996</v>
      </c>
      <c r="B366" s="17" t="s">
        <v>4</v>
      </c>
      <c r="C366" s="3">
        <v>1144.68</v>
      </c>
      <c r="D366" s="3" t="s">
        <v>33</v>
      </c>
      <c r="E366" s="110"/>
      <c r="F366" s="110">
        <f t="shared" ref="F366:F370" si="19">C366*E366</f>
        <v>0</v>
      </c>
      <c r="G366" s="183"/>
    </row>
    <row r="367" spans="1:7" ht="23.1" customHeight="1" x14ac:dyDescent="0.25">
      <c r="A367" s="122">
        <v>5.03</v>
      </c>
      <c r="B367" s="17" t="s">
        <v>38</v>
      </c>
      <c r="C367" s="3">
        <v>139.69</v>
      </c>
      <c r="D367" s="3" t="s">
        <v>33</v>
      </c>
      <c r="E367" s="110"/>
      <c r="F367" s="110">
        <f t="shared" si="19"/>
        <v>0</v>
      </c>
      <c r="G367" s="183"/>
    </row>
    <row r="368" spans="1:7" ht="23.1" customHeight="1" x14ac:dyDescent="0.25">
      <c r="A368" s="122">
        <v>5.04</v>
      </c>
      <c r="B368" s="17" t="s">
        <v>5</v>
      </c>
      <c r="C368" s="3">
        <v>204.33</v>
      </c>
      <c r="D368" s="3" t="s">
        <v>3</v>
      </c>
      <c r="E368" s="110"/>
      <c r="F368" s="110">
        <f t="shared" si="19"/>
        <v>0</v>
      </c>
      <c r="G368" s="190"/>
    </row>
    <row r="369" spans="1:7" ht="23.1" customHeight="1" x14ac:dyDescent="0.25">
      <c r="A369" s="122">
        <v>5.05</v>
      </c>
      <c r="B369" s="17" t="s">
        <v>6</v>
      </c>
      <c r="C369" s="3">
        <v>56.57</v>
      </c>
      <c r="D369" s="3" t="s">
        <v>3</v>
      </c>
      <c r="E369" s="110"/>
      <c r="F369" s="110">
        <f t="shared" si="19"/>
        <v>0</v>
      </c>
      <c r="G369" s="190"/>
    </row>
    <row r="370" spans="1:7" ht="23.1" customHeight="1" x14ac:dyDescent="0.25">
      <c r="A370" s="122">
        <v>5.0599999999999996</v>
      </c>
      <c r="B370" s="17" t="s">
        <v>39</v>
      </c>
      <c r="C370" s="3">
        <v>33.57</v>
      </c>
      <c r="D370" s="3" t="s">
        <v>3</v>
      </c>
      <c r="E370" s="110"/>
      <c r="F370" s="110">
        <f t="shared" si="19"/>
        <v>0</v>
      </c>
      <c r="G370" s="190"/>
    </row>
    <row r="371" spans="1:7" ht="42" customHeight="1" x14ac:dyDescent="0.25">
      <c r="A371" s="146">
        <v>6</v>
      </c>
      <c r="B371" s="34" t="s">
        <v>785</v>
      </c>
      <c r="C371" s="7"/>
      <c r="D371" s="21"/>
      <c r="E371" s="186"/>
      <c r="F371" s="186"/>
      <c r="G371" s="187">
        <f>SUM(F372:F373)</f>
        <v>0</v>
      </c>
    </row>
    <row r="372" spans="1:7" ht="23.1" customHeight="1" x14ac:dyDescent="0.25">
      <c r="A372" s="122">
        <v>6.01</v>
      </c>
      <c r="B372" s="17" t="s">
        <v>866</v>
      </c>
      <c r="C372" s="3">
        <v>1207.02</v>
      </c>
      <c r="D372" s="3" t="s">
        <v>33</v>
      </c>
      <c r="E372" s="110"/>
      <c r="F372" s="110">
        <f>C372*E372</f>
        <v>0</v>
      </c>
      <c r="G372" s="190"/>
    </row>
    <row r="373" spans="1:7" ht="23.1" customHeight="1" x14ac:dyDescent="0.25">
      <c r="A373" s="122">
        <v>6.02</v>
      </c>
      <c r="B373" s="17" t="s">
        <v>863</v>
      </c>
      <c r="C373" s="3">
        <v>638.64</v>
      </c>
      <c r="D373" s="5" t="s">
        <v>32</v>
      </c>
      <c r="E373" s="110"/>
      <c r="F373" s="110">
        <f>C373*E373</f>
        <v>0</v>
      </c>
      <c r="G373" s="183"/>
    </row>
    <row r="374" spans="1:7" ht="42" customHeight="1" x14ac:dyDescent="0.25">
      <c r="A374" s="146">
        <v>7</v>
      </c>
      <c r="B374" s="34" t="s">
        <v>786</v>
      </c>
      <c r="C374" s="7"/>
      <c r="D374" s="21"/>
      <c r="E374" s="186"/>
      <c r="F374" s="186"/>
      <c r="G374" s="187">
        <f>SUM(F375:F378)</f>
        <v>0</v>
      </c>
    </row>
    <row r="375" spans="1:7" ht="23.1" customHeight="1" x14ac:dyDescent="0.25">
      <c r="A375" s="122">
        <v>7.01</v>
      </c>
      <c r="B375" s="17" t="s">
        <v>100</v>
      </c>
      <c r="C375" s="3">
        <v>190.35</v>
      </c>
      <c r="D375" s="3" t="s">
        <v>33</v>
      </c>
      <c r="E375" s="110"/>
      <c r="F375" s="110">
        <f>C375*E375</f>
        <v>0</v>
      </c>
      <c r="G375" s="190"/>
    </row>
    <row r="376" spans="1:7" ht="23.1" customHeight="1" x14ac:dyDescent="0.25">
      <c r="A376" s="122">
        <v>7.02</v>
      </c>
      <c r="B376" s="17" t="s">
        <v>148</v>
      </c>
      <c r="C376" s="3">
        <v>2.19</v>
      </c>
      <c r="D376" s="3" t="s">
        <v>33</v>
      </c>
      <c r="E376" s="110"/>
      <c r="F376" s="110">
        <f>C376*E376</f>
        <v>0</v>
      </c>
      <c r="G376" s="183"/>
    </row>
    <row r="377" spans="1:7" ht="62.1" customHeight="1" x14ac:dyDescent="0.25">
      <c r="A377" s="122">
        <v>7.03</v>
      </c>
      <c r="B377" s="31" t="s">
        <v>868</v>
      </c>
      <c r="C377" s="3">
        <v>13.62</v>
      </c>
      <c r="D377" s="3" t="s">
        <v>33</v>
      </c>
      <c r="E377" s="110"/>
      <c r="F377" s="110">
        <f>C377*E377</f>
        <v>0</v>
      </c>
      <c r="G377" s="183"/>
    </row>
    <row r="378" spans="1:7" ht="23.1" customHeight="1" x14ac:dyDescent="0.25">
      <c r="A378" s="122">
        <v>7.04</v>
      </c>
      <c r="B378" s="17" t="s">
        <v>49</v>
      </c>
      <c r="C378" s="3">
        <v>32.29</v>
      </c>
      <c r="D378" s="3" t="s">
        <v>33</v>
      </c>
      <c r="E378" s="110"/>
      <c r="F378" s="110">
        <f>C378*E378</f>
        <v>0</v>
      </c>
      <c r="G378" s="190"/>
    </row>
    <row r="379" spans="1:7" ht="23.1" customHeight="1" x14ac:dyDescent="0.25">
      <c r="A379" s="146">
        <v>8</v>
      </c>
      <c r="B379" s="34" t="s">
        <v>694</v>
      </c>
      <c r="C379" s="7"/>
      <c r="D379" s="21"/>
      <c r="E379" s="186"/>
      <c r="F379" s="186"/>
      <c r="G379" s="187">
        <f>SUM(F380:F384)</f>
        <v>0</v>
      </c>
    </row>
    <row r="380" spans="1:7" ht="42" customHeight="1" x14ac:dyDescent="0.25">
      <c r="A380" s="122">
        <v>8.01</v>
      </c>
      <c r="B380" s="17" t="s">
        <v>101</v>
      </c>
      <c r="C380" s="3">
        <v>75.12</v>
      </c>
      <c r="D380" s="3" t="s">
        <v>3</v>
      </c>
      <c r="E380" s="110"/>
      <c r="F380" s="110">
        <f t="shared" ref="F380:F384" si="20">C380*E380</f>
        <v>0</v>
      </c>
      <c r="G380" s="190"/>
    </row>
    <row r="381" spans="1:7" ht="21.95" customHeight="1" x14ac:dyDescent="0.25">
      <c r="A381" s="122">
        <v>8.02</v>
      </c>
      <c r="B381" s="17" t="s">
        <v>42</v>
      </c>
      <c r="C381" s="3">
        <v>18.75</v>
      </c>
      <c r="D381" s="3" t="s">
        <v>33</v>
      </c>
      <c r="E381" s="110"/>
      <c r="F381" s="110">
        <f t="shared" si="20"/>
        <v>0</v>
      </c>
      <c r="G381" s="183"/>
    </row>
    <row r="382" spans="1:7" ht="42" customHeight="1" x14ac:dyDescent="0.25">
      <c r="A382" s="122">
        <v>8.0299999999999994</v>
      </c>
      <c r="B382" s="17" t="s">
        <v>755</v>
      </c>
      <c r="C382" s="3">
        <v>10.11</v>
      </c>
      <c r="D382" s="3" t="s">
        <v>3</v>
      </c>
      <c r="E382" s="110"/>
      <c r="F382" s="110">
        <f t="shared" si="20"/>
        <v>0</v>
      </c>
      <c r="G382" s="183"/>
    </row>
    <row r="383" spans="1:7" ht="101.25" customHeight="1" x14ac:dyDescent="0.25">
      <c r="A383" s="122">
        <v>8.0399999999999991</v>
      </c>
      <c r="B383" s="31" t="s">
        <v>916</v>
      </c>
      <c r="C383" s="3">
        <v>10.11</v>
      </c>
      <c r="D383" s="3" t="s">
        <v>3</v>
      </c>
      <c r="E383" s="110"/>
      <c r="F383" s="110">
        <f t="shared" si="20"/>
        <v>0</v>
      </c>
      <c r="G383" s="183"/>
    </row>
    <row r="384" spans="1:7" ht="23.1" customHeight="1" x14ac:dyDescent="0.25">
      <c r="A384" s="122">
        <v>8.0500000000000007</v>
      </c>
      <c r="B384" s="17" t="s">
        <v>121</v>
      </c>
      <c r="C384" s="3">
        <v>47.09</v>
      </c>
      <c r="D384" s="3" t="s">
        <v>32</v>
      </c>
      <c r="E384" s="110"/>
      <c r="F384" s="110">
        <f t="shared" si="20"/>
        <v>0</v>
      </c>
      <c r="G384" s="190"/>
    </row>
    <row r="385" spans="1:7" ht="42" customHeight="1" x14ac:dyDescent="0.25">
      <c r="A385" s="146">
        <v>9</v>
      </c>
      <c r="B385" s="34" t="s">
        <v>787</v>
      </c>
      <c r="C385" s="7"/>
      <c r="D385" s="21"/>
      <c r="E385" s="186"/>
      <c r="F385" s="186"/>
      <c r="G385" s="187">
        <f>SUM(F386:F387)</f>
        <v>0</v>
      </c>
    </row>
    <row r="386" spans="1:7" ht="102" customHeight="1" x14ac:dyDescent="0.25">
      <c r="A386" s="122">
        <v>9.01</v>
      </c>
      <c r="B386" s="17" t="s">
        <v>752</v>
      </c>
      <c r="C386" s="3">
        <v>1201.93</v>
      </c>
      <c r="D386" s="3" t="s">
        <v>33</v>
      </c>
      <c r="E386" s="110"/>
      <c r="F386" s="110">
        <f>C386*E386</f>
        <v>0</v>
      </c>
      <c r="G386" s="190"/>
    </row>
    <row r="387" spans="1:7" ht="62.1" customHeight="1" x14ac:dyDescent="0.25">
      <c r="A387" s="122">
        <v>9.02</v>
      </c>
      <c r="B387" s="17" t="s">
        <v>861</v>
      </c>
      <c r="C387" s="3">
        <v>50.78</v>
      </c>
      <c r="D387" s="3" t="s">
        <v>33</v>
      </c>
      <c r="E387" s="110"/>
      <c r="F387" s="110">
        <f>C387*E387</f>
        <v>0</v>
      </c>
      <c r="G387" s="183"/>
    </row>
    <row r="388" spans="1:7" ht="42" customHeight="1" x14ac:dyDescent="0.25">
      <c r="A388" s="146">
        <v>10</v>
      </c>
      <c r="B388" s="34" t="s">
        <v>788</v>
      </c>
      <c r="C388" s="7"/>
      <c r="D388" s="21"/>
      <c r="E388" s="186"/>
      <c r="F388" s="186"/>
      <c r="G388" s="187">
        <f>SUM(F389:F392)</f>
        <v>0</v>
      </c>
    </row>
    <row r="389" spans="1:7" ht="62.1" customHeight="1" x14ac:dyDescent="0.25">
      <c r="A389" s="122">
        <v>10.01</v>
      </c>
      <c r="B389" s="17" t="s">
        <v>185</v>
      </c>
      <c r="C389" s="5">
        <v>293.75</v>
      </c>
      <c r="D389" s="3" t="s">
        <v>36</v>
      </c>
      <c r="E389" s="110"/>
      <c r="F389" s="110">
        <f>C389*E389</f>
        <v>0</v>
      </c>
      <c r="G389" s="190"/>
    </row>
    <row r="390" spans="1:7" ht="42" customHeight="1" x14ac:dyDescent="0.25">
      <c r="A390" s="122">
        <v>10.02</v>
      </c>
      <c r="B390" s="17" t="s">
        <v>92</v>
      </c>
      <c r="C390" s="3">
        <v>489.47</v>
      </c>
      <c r="D390" s="3" t="s">
        <v>36</v>
      </c>
      <c r="E390" s="110"/>
      <c r="F390" s="110">
        <f>C390*E390</f>
        <v>0</v>
      </c>
      <c r="G390" s="183"/>
    </row>
    <row r="391" spans="1:7" ht="42" customHeight="1" x14ac:dyDescent="0.25">
      <c r="A391" s="122">
        <v>10.029999999999999</v>
      </c>
      <c r="B391" s="17" t="s">
        <v>84</v>
      </c>
      <c r="C391" s="3">
        <v>29</v>
      </c>
      <c r="D391" s="3" t="s">
        <v>27</v>
      </c>
      <c r="E391" s="110"/>
      <c r="F391" s="110">
        <f>C391*E391</f>
        <v>0</v>
      </c>
      <c r="G391" s="183"/>
    </row>
    <row r="392" spans="1:7" ht="42" customHeight="1" x14ac:dyDescent="0.25">
      <c r="A392" s="122" t="s">
        <v>73</v>
      </c>
      <c r="B392" s="31" t="s">
        <v>151</v>
      </c>
      <c r="C392" s="3">
        <v>1</v>
      </c>
      <c r="D392" s="3" t="s">
        <v>27</v>
      </c>
      <c r="E392" s="110"/>
      <c r="F392" s="110">
        <f>C392*E392</f>
        <v>0</v>
      </c>
      <c r="G392" s="190"/>
    </row>
    <row r="393" spans="1:7" ht="42" customHeight="1" x14ac:dyDescent="0.25">
      <c r="A393" s="146">
        <v>11</v>
      </c>
      <c r="B393" s="34" t="s">
        <v>789</v>
      </c>
      <c r="C393" s="7"/>
      <c r="D393" s="21"/>
      <c r="E393" s="186"/>
      <c r="F393" s="186"/>
      <c r="G393" s="187">
        <f>SUM(F394:F395)</f>
        <v>0</v>
      </c>
    </row>
    <row r="394" spans="1:7" ht="42" customHeight="1" x14ac:dyDescent="0.25">
      <c r="A394" s="122">
        <v>11.01</v>
      </c>
      <c r="B394" s="17" t="s">
        <v>93</v>
      </c>
      <c r="C394" s="3">
        <v>690.68</v>
      </c>
      <c r="D394" s="3" t="s">
        <v>36</v>
      </c>
      <c r="E394" s="110"/>
      <c r="F394" s="110">
        <f>C394*E394</f>
        <v>0</v>
      </c>
      <c r="G394" s="190"/>
    </row>
    <row r="395" spans="1:7" ht="42" customHeight="1" x14ac:dyDescent="0.25">
      <c r="A395" s="122">
        <v>11.02</v>
      </c>
      <c r="B395" s="17" t="s">
        <v>94</v>
      </c>
      <c r="C395" s="3">
        <v>59.18</v>
      </c>
      <c r="D395" s="3" t="s">
        <v>36</v>
      </c>
      <c r="E395" s="110"/>
      <c r="F395" s="110">
        <f>C395*E395</f>
        <v>0</v>
      </c>
      <c r="G395" s="183"/>
    </row>
    <row r="396" spans="1:7" ht="42" customHeight="1" x14ac:dyDescent="0.25">
      <c r="A396" s="146">
        <v>12</v>
      </c>
      <c r="B396" s="34" t="s">
        <v>791</v>
      </c>
      <c r="C396" s="7"/>
      <c r="D396" s="21"/>
      <c r="E396" s="186"/>
      <c r="F396" s="186"/>
      <c r="G396" s="187">
        <f>SUM(F397:F399)</f>
        <v>0</v>
      </c>
    </row>
    <row r="397" spans="1:7" ht="23.1" customHeight="1" x14ac:dyDescent="0.25">
      <c r="A397" s="125">
        <v>12.01</v>
      </c>
      <c r="B397" s="35" t="s">
        <v>46</v>
      </c>
      <c r="C397" s="27">
        <v>9.68</v>
      </c>
      <c r="D397" s="2" t="s">
        <v>7</v>
      </c>
      <c r="E397" s="192"/>
      <c r="F397" s="181">
        <f>C397*E397</f>
        <v>0</v>
      </c>
      <c r="G397" s="190"/>
    </row>
    <row r="398" spans="1:7" ht="23.1" customHeight="1" x14ac:dyDescent="0.25">
      <c r="A398" s="102">
        <v>12.02</v>
      </c>
      <c r="B398" s="17" t="s">
        <v>47</v>
      </c>
      <c r="C398" s="28">
        <v>6.79</v>
      </c>
      <c r="D398" s="3" t="s">
        <v>7</v>
      </c>
      <c r="E398" s="196"/>
      <c r="F398" s="110">
        <f>C398*E398</f>
        <v>0</v>
      </c>
      <c r="G398" s="183"/>
    </row>
    <row r="399" spans="1:7" ht="23.1" customHeight="1" x14ac:dyDescent="0.25">
      <c r="A399" s="102">
        <v>12.03</v>
      </c>
      <c r="B399" s="17" t="s">
        <v>48</v>
      </c>
      <c r="C399" s="28">
        <v>2.59</v>
      </c>
      <c r="D399" s="3" t="s">
        <v>33</v>
      </c>
      <c r="E399" s="196"/>
      <c r="F399" s="110">
        <f>C399*E399</f>
        <v>0</v>
      </c>
      <c r="G399" s="183"/>
    </row>
    <row r="400" spans="1:7" ht="23.1" customHeight="1" x14ac:dyDescent="0.25">
      <c r="A400" s="146">
        <v>13</v>
      </c>
      <c r="B400" s="34" t="s">
        <v>695</v>
      </c>
      <c r="C400" s="7"/>
      <c r="D400" s="21"/>
      <c r="E400" s="186"/>
      <c r="F400" s="186"/>
      <c r="G400" s="187">
        <f>SUM(F402:F432)</f>
        <v>0</v>
      </c>
    </row>
    <row r="401" spans="1:7" s="167" customFormat="1" ht="23.1" customHeight="1" x14ac:dyDescent="0.25">
      <c r="A401" s="153" t="s">
        <v>397</v>
      </c>
      <c r="B401" s="154" t="s">
        <v>696</v>
      </c>
      <c r="C401" s="155"/>
      <c r="D401" s="156"/>
      <c r="E401" s="194"/>
      <c r="F401" s="194"/>
      <c r="G401" s="182"/>
    </row>
    <row r="402" spans="1:7" s="167" customFormat="1" ht="62.1" customHeight="1" x14ac:dyDescent="0.25">
      <c r="A402" s="129" t="s">
        <v>399</v>
      </c>
      <c r="B402" s="152" t="s">
        <v>593</v>
      </c>
      <c r="C402" s="81">
        <v>7</v>
      </c>
      <c r="D402" s="82" t="s">
        <v>27</v>
      </c>
      <c r="E402" s="195"/>
      <c r="F402" s="109">
        <f>C402*E402</f>
        <v>0</v>
      </c>
      <c r="G402" s="191"/>
    </row>
    <row r="403" spans="1:7" s="167" customFormat="1" ht="42" customHeight="1" x14ac:dyDescent="0.25">
      <c r="A403" s="102" t="s">
        <v>400</v>
      </c>
      <c r="B403" s="59" t="s">
        <v>443</v>
      </c>
      <c r="C403" s="28">
        <v>6</v>
      </c>
      <c r="D403" s="61" t="s">
        <v>27</v>
      </c>
      <c r="E403" s="196"/>
      <c r="F403" s="110">
        <f t="shared" ref="F403:F419" si="21">C403*E403</f>
        <v>0</v>
      </c>
      <c r="G403" s="183"/>
    </row>
    <row r="404" spans="1:7" s="167" customFormat="1" ht="62.1" customHeight="1" x14ac:dyDescent="0.25">
      <c r="A404" s="102" t="s">
        <v>401</v>
      </c>
      <c r="B404" s="59" t="s">
        <v>597</v>
      </c>
      <c r="C404" s="28">
        <v>6</v>
      </c>
      <c r="D404" s="61" t="s">
        <v>27</v>
      </c>
      <c r="E404" s="193"/>
      <c r="F404" s="110">
        <f t="shared" si="21"/>
        <v>0</v>
      </c>
      <c r="G404" s="190"/>
    </row>
    <row r="405" spans="1:7" s="167" customFormat="1" ht="62.1" customHeight="1" x14ac:dyDescent="0.25">
      <c r="A405" s="102" t="s">
        <v>402</v>
      </c>
      <c r="B405" s="59" t="s">
        <v>598</v>
      </c>
      <c r="C405" s="28">
        <v>2</v>
      </c>
      <c r="D405" s="61" t="s">
        <v>27</v>
      </c>
      <c r="E405" s="196"/>
      <c r="F405" s="110">
        <f t="shared" si="21"/>
        <v>0</v>
      </c>
      <c r="G405" s="190"/>
    </row>
    <row r="406" spans="1:7" s="167" customFormat="1" ht="62.1" customHeight="1" x14ac:dyDescent="0.25">
      <c r="A406" s="102" t="s">
        <v>403</v>
      </c>
      <c r="B406" s="59" t="s">
        <v>603</v>
      </c>
      <c r="C406" s="28">
        <v>2</v>
      </c>
      <c r="D406" s="61" t="s">
        <v>27</v>
      </c>
      <c r="E406" s="193"/>
      <c r="F406" s="110">
        <f t="shared" si="21"/>
        <v>0</v>
      </c>
      <c r="G406" s="183"/>
    </row>
    <row r="407" spans="1:7" s="167" customFormat="1" ht="97.5" customHeight="1" x14ac:dyDescent="0.25">
      <c r="A407" s="102" t="s">
        <v>404</v>
      </c>
      <c r="B407" s="59" t="s">
        <v>444</v>
      </c>
      <c r="C407" s="28">
        <v>13</v>
      </c>
      <c r="D407" s="61" t="s">
        <v>27</v>
      </c>
      <c r="E407" s="196"/>
      <c r="F407" s="110">
        <f t="shared" si="21"/>
        <v>0</v>
      </c>
      <c r="G407" s="183"/>
    </row>
    <row r="408" spans="1:7" s="167" customFormat="1" ht="60.75" customHeight="1" x14ac:dyDescent="0.25">
      <c r="A408" s="102" t="s">
        <v>405</v>
      </c>
      <c r="B408" s="59" t="s">
        <v>453</v>
      </c>
      <c r="C408" s="28">
        <v>8</v>
      </c>
      <c r="D408" s="61" t="s">
        <v>27</v>
      </c>
      <c r="E408" s="196"/>
      <c r="F408" s="110">
        <f t="shared" si="21"/>
        <v>0</v>
      </c>
      <c r="G408" s="190"/>
    </row>
    <row r="409" spans="1:7" s="167" customFormat="1" ht="80.25" customHeight="1" x14ac:dyDescent="0.25">
      <c r="A409" s="102" t="s">
        <v>406</v>
      </c>
      <c r="B409" s="59" t="s">
        <v>395</v>
      </c>
      <c r="C409" s="28">
        <v>2</v>
      </c>
      <c r="D409" s="61" t="s">
        <v>27</v>
      </c>
      <c r="E409" s="196"/>
      <c r="F409" s="110">
        <f t="shared" si="21"/>
        <v>0</v>
      </c>
      <c r="G409" s="190"/>
    </row>
    <row r="410" spans="1:7" s="167" customFormat="1" ht="39.950000000000003" customHeight="1" x14ac:dyDescent="0.25">
      <c r="A410" s="102" t="s">
        <v>407</v>
      </c>
      <c r="B410" s="59" t="s">
        <v>454</v>
      </c>
      <c r="C410" s="28">
        <v>2</v>
      </c>
      <c r="D410" s="61" t="s">
        <v>27</v>
      </c>
      <c r="E410" s="193"/>
      <c r="F410" s="110">
        <f t="shared" si="21"/>
        <v>0</v>
      </c>
      <c r="G410" s="183"/>
    </row>
    <row r="411" spans="1:7" s="167" customFormat="1" ht="21.95" customHeight="1" x14ac:dyDescent="0.25">
      <c r="A411" s="102" t="s">
        <v>408</v>
      </c>
      <c r="B411" s="59" t="s">
        <v>445</v>
      </c>
      <c r="C411" s="28">
        <v>2</v>
      </c>
      <c r="D411" s="61" t="s">
        <v>27</v>
      </c>
      <c r="E411" s="193"/>
      <c r="F411" s="110">
        <f t="shared" si="21"/>
        <v>0</v>
      </c>
      <c r="G411" s="183"/>
    </row>
    <row r="412" spans="1:7" s="167" customFormat="1" ht="42" customHeight="1" x14ac:dyDescent="0.25">
      <c r="A412" s="102" t="s">
        <v>409</v>
      </c>
      <c r="B412" s="59" t="s">
        <v>53</v>
      </c>
      <c r="C412" s="29">
        <v>32.619999999999997</v>
      </c>
      <c r="D412" s="61" t="s">
        <v>299</v>
      </c>
      <c r="E412" s="196"/>
      <c r="F412" s="110">
        <f t="shared" si="21"/>
        <v>0</v>
      </c>
      <c r="G412" s="190"/>
    </row>
    <row r="413" spans="1:7" s="167" customFormat="1" ht="40.5" customHeight="1" x14ac:dyDescent="0.25">
      <c r="A413" s="102" t="s">
        <v>410</v>
      </c>
      <c r="B413" s="59" t="s">
        <v>52</v>
      </c>
      <c r="C413" s="29">
        <v>0.45</v>
      </c>
      <c r="D413" s="61" t="s">
        <v>299</v>
      </c>
      <c r="E413" s="196"/>
      <c r="F413" s="110">
        <f t="shared" si="21"/>
        <v>0</v>
      </c>
      <c r="G413" s="190"/>
    </row>
    <row r="414" spans="1:7" s="167" customFormat="1" ht="60" customHeight="1" x14ac:dyDescent="0.25">
      <c r="A414" s="102" t="s">
        <v>411</v>
      </c>
      <c r="B414" s="59" t="s">
        <v>599</v>
      </c>
      <c r="C414" s="28">
        <v>1</v>
      </c>
      <c r="D414" s="61" t="s">
        <v>27</v>
      </c>
      <c r="E414" s="110"/>
      <c r="F414" s="110">
        <f t="shared" si="21"/>
        <v>0</v>
      </c>
      <c r="G414" s="183"/>
    </row>
    <row r="415" spans="1:7" s="167" customFormat="1" ht="63.75" customHeight="1" x14ac:dyDescent="0.25">
      <c r="A415" s="102" t="s">
        <v>412</v>
      </c>
      <c r="B415" s="59" t="s">
        <v>539</v>
      </c>
      <c r="C415" s="28">
        <v>5.19</v>
      </c>
      <c r="D415" s="61" t="s">
        <v>299</v>
      </c>
      <c r="E415" s="196"/>
      <c r="F415" s="110">
        <f t="shared" si="21"/>
        <v>0</v>
      </c>
      <c r="G415" s="183"/>
    </row>
    <row r="416" spans="1:7" s="167" customFormat="1" ht="39.75" customHeight="1" x14ac:dyDescent="0.25">
      <c r="A416" s="102" t="s">
        <v>413</v>
      </c>
      <c r="B416" s="59" t="s">
        <v>448</v>
      </c>
      <c r="C416" s="28">
        <v>8</v>
      </c>
      <c r="D416" s="61" t="s">
        <v>27</v>
      </c>
      <c r="E416" s="196"/>
      <c r="F416" s="110">
        <f t="shared" si="21"/>
        <v>0</v>
      </c>
      <c r="G416" s="190"/>
    </row>
    <row r="417" spans="1:7" s="167" customFormat="1" ht="39" customHeight="1" x14ac:dyDescent="0.25">
      <c r="A417" s="102" t="s">
        <v>414</v>
      </c>
      <c r="B417" s="59" t="s">
        <v>449</v>
      </c>
      <c r="C417" s="28">
        <v>19.8</v>
      </c>
      <c r="D417" s="61" t="s">
        <v>3</v>
      </c>
      <c r="E417" s="196"/>
      <c r="F417" s="110">
        <f t="shared" si="21"/>
        <v>0</v>
      </c>
      <c r="G417" s="190"/>
    </row>
    <row r="418" spans="1:7" s="167" customFormat="1" ht="39" customHeight="1" x14ac:dyDescent="0.25">
      <c r="A418" s="102" t="s">
        <v>439</v>
      </c>
      <c r="B418" s="59" t="s">
        <v>450</v>
      </c>
      <c r="C418" s="28">
        <v>19.8</v>
      </c>
      <c r="D418" s="61" t="s">
        <v>3</v>
      </c>
      <c r="E418" s="196"/>
      <c r="F418" s="110">
        <f t="shared" si="21"/>
        <v>0</v>
      </c>
      <c r="G418" s="183"/>
    </row>
    <row r="419" spans="1:7" s="167" customFormat="1" ht="42" customHeight="1" x14ac:dyDescent="0.25">
      <c r="A419" s="131" t="s">
        <v>440</v>
      </c>
      <c r="B419" s="157" t="s">
        <v>747</v>
      </c>
      <c r="C419" s="77">
        <v>1</v>
      </c>
      <c r="D419" s="78" t="s">
        <v>27</v>
      </c>
      <c r="E419" s="221"/>
      <c r="F419" s="111">
        <f t="shared" si="21"/>
        <v>0</v>
      </c>
      <c r="G419" s="198"/>
    </row>
    <row r="420" spans="1:7" s="167" customFormat="1" ht="21.95" customHeight="1" x14ac:dyDescent="0.25">
      <c r="A420" s="147" t="s">
        <v>398</v>
      </c>
      <c r="B420" s="148" t="s">
        <v>697</v>
      </c>
      <c r="C420" s="149"/>
      <c r="D420" s="5"/>
      <c r="E420" s="199"/>
      <c r="F420" s="199"/>
      <c r="G420" s="200"/>
    </row>
    <row r="421" spans="1:7" s="167" customFormat="1" ht="43.5" customHeight="1" x14ac:dyDescent="0.25">
      <c r="A421" s="129" t="s">
        <v>415</v>
      </c>
      <c r="B421" s="80" t="s">
        <v>457</v>
      </c>
      <c r="C421" s="81">
        <v>23.6</v>
      </c>
      <c r="D421" s="82" t="s">
        <v>3</v>
      </c>
      <c r="E421" s="195"/>
      <c r="F421" s="109">
        <f>C421*E421</f>
        <v>0</v>
      </c>
      <c r="G421" s="190"/>
    </row>
    <row r="422" spans="1:7" s="167" customFormat="1" ht="42" customHeight="1" x14ac:dyDescent="0.25">
      <c r="A422" s="131" t="s">
        <v>416</v>
      </c>
      <c r="B422" s="84" t="s">
        <v>458</v>
      </c>
      <c r="C422" s="77">
        <v>40.79</v>
      </c>
      <c r="D422" s="78" t="s">
        <v>3</v>
      </c>
      <c r="E422" s="197"/>
      <c r="F422" s="111">
        <f>C422*E422</f>
        <v>0</v>
      </c>
      <c r="G422" s="198"/>
    </row>
    <row r="423" spans="1:7" s="167" customFormat="1" ht="22.5" customHeight="1" x14ac:dyDescent="0.25">
      <c r="A423" s="147" t="s">
        <v>419</v>
      </c>
      <c r="B423" s="148" t="s">
        <v>698</v>
      </c>
      <c r="C423" s="149"/>
      <c r="D423" s="5"/>
      <c r="E423" s="199"/>
      <c r="F423" s="199"/>
      <c r="G423" s="183"/>
    </row>
    <row r="424" spans="1:7" s="167" customFormat="1" ht="42" customHeight="1" x14ac:dyDescent="0.25">
      <c r="A424" s="129" t="s">
        <v>420</v>
      </c>
      <c r="B424" s="80" t="s">
        <v>455</v>
      </c>
      <c r="C424" s="81">
        <v>17.36</v>
      </c>
      <c r="D424" s="82" t="s">
        <v>3</v>
      </c>
      <c r="E424" s="195"/>
      <c r="F424" s="109">
        <f>C424*E424</f>
        <v>0</v>
      </c>
      <c r="G424" s="190"/>
    </row>
    <row r="425" spans="1:7" s="167" customFormat="1" ht="42" customHeight="1" x14ac:dyDescent="0.25">
      <c r="A425" s="102" t="s">
        <v>421</v>
      </c>
      <c r="B425" s="66" t="s">
        <v>456</v>
      </c>
      <c r="C425" s="28">
        <v>14.49</v>
      </c>
      <c r="D425" s="61" t="s">
        <v>3</v>
      </c>
      <c r="E425" s="196"/>
      <c r="F425" s="110">
        <f>C425*E425</f>
        <v>0</v>
      </c>
      <c r="G425" s="190"/>
    </row>
    <row r="426" spans="1:7" s="167" customFormat="1" ht="43.5" customHeight="1" x14ac:dyDescent="0.25">
      <c r="A426" s="131" t="s">
        <v>422</v>
      </c>
      <c r="B426" s="84" t="s">
        <v>436</v>
      </c>
      <c r="C426" s="77">
        <v>72.41</v>
      </c>
      <c r="D426" s="78" t="s">
        <v>3</v>
      </c>
      <c r="E426" s="197"/>
      <c r="F426" s="111">
        <f>C426*E426</f>
        <v>0</v>
      </c>
      <c r="G426" s="198"/>
    </row>
    <row r="427" spans="1:7" s="167" customFormat="1" ht="22.5" customHeight="1" x14ac:dyDescent="0.25">
      <c r="A427" s="147" t="s">
        <v>441</v>
      </c>
      <c r="B427" s="148" t="s">
        <v>699</v>
      </c>
      <c r="C427" s="149"/>
      <c r="D427" s="5"/>
      <c r="E427" s="199"/>
      <c r="F427" s="199"/>
      <c r="G427" s="183"/>
    </row>
    <row r="428" spans="1:7" s="167" customFormat="1" ht="60.75" customHeight="1" x14ac:dyDescent="0.25">
      <c r="A428" s="129" t="s">
        <v>423</v>
      </c>
      <c r="B428" s="80" t="s">
        <v>447</v>
      </c>
      <c r="C428" s="38">
        <v>17</v>
      </c>
      <c r="D428" s="83" t="s">
        <v>3</v>
      </c>
      <c r="E428" s="222"/>
      <c r="F428" s="109">
        <f>C428*E428</f>
        <v>0</v>
      </c>
      <c r="G428" s="190"/>
    </row>
    <row r="429" spans="1:7" s="167" customFormat="1" ht="60.75" customHeight="1" x14ac:dyDescent="0.25">
      <c r="A429" s="102" t="s">
        <v>424</v>
      </c>
      <c r="B429" s="66" t="s">
        <v>437</v>
      </c>
      <c r="C429" s="3">
        <v>8.4</v>
      </c>
      <c r="D429" s="62" t="s">
        <v>3</v>
      </c>
      <c r="E429" s="193"/>
      <c r="F429" s="110">
        <f>C429*E429</f>
        <v>0</v>
      </c>
      <c r="G429" s="190"/>
    </row>
    <row r="430" spans="1:7" s="167" customFormat="1" ht="42" customHeight="1" x14ac:dyDescent="0.25">
      <c r="A430" s="131" t="s">
        <v>425</v>
      </c>
      <c r="B430" s="84" t="s">
        <v>452</v>
      </c>
      <c r="C430" s="37">
        <v>2</v>
      </c>
      <c r="D430" s="79" t="s">
        <v>27</v>
      </c>
      <c r="E430" s="111"/>
      <c r="F430" s="111">
        <f>C430*E430</f>
        <v>0</v>
      </c>
      <c r="G430" s="198"/>
    </row>
    <row r="431" spans="1:7" s="167" customFormat="1" ht="22.5" customHeight="1" x14ac:dyDescent="0.25">
      <c r="A431" s="147" t="s">
        <v>442</v>
      </c>
      <c r="B431" s="148" t="s">
        <v>700</v>
      </c>
      <c r="C431" s="149"/>
      <c r="D431" s="5"/>
      <c r="E431" s="199"/>
      <c r="F431" s="199"/>
      <c r="G431" s="183"/>
    </row>
    <row r="432" spans="1:7" s="167" customFormat="1" ht="63" customHeight="1" x14ac:dyDescent="0.25">
      <c r="A432" s="162" t="s">
        <v>426</v>
      </c>
      <c r="B432" s="163" t="s">
        <v>432</v>
      </c>
      <c r="C432" s="164">
        <v>16</v>
      </c>
      <c r="D432" s="165" t="s">
        <v>3</v>
      </c>
      <c r="E432" s="201"/>
      <c r="F432" s="109">
        <f>C432*E432</f>
        <v>0</v>
      </c>
      <c r="G432" s="190"/>
    </row>
    <row r="433" spans="1:7" ht="42" customHeight="1" x14ac:dyDescent="0.25">
      <c r="A433" s="146">
        <v>14</v>
      </c>
      <c r="B433" s="34" t="s">
        <v>803</v>
      </c>
      <c r="C433" s="7"/>
      <c r="D433" s="21"/>
      <c r="E433" s="186"/>
      <c r="F433" s="186"/>
      <c r="G433" s="187">
        <f>SUM(F434:F436)</f>
        <v>0</v>
      </c>
    </row>
    <row r="434" spans="1:7" ht="22.5" customHeight="1" x14ac:dyDescent="0.25">
      <c r="A434" s="122">
        <v>14.01</v>
      </c>
      <c r="B434" s="17" t="s">
        <v>145</v>
      </c>
      <c r="C434" s="3">
        <v>1317.15</v>
      </c>
      <c r="D434" s="3" t="s">
        <v>33</v>
      </c>
      <c r="E434" s="110"/>
      <c r="F434" s="110">
        <f>C434*E434</f>
        <v>0</v>
      </c>
      <c r="G434" s="190"/>
    </row>
    <row r="435" spans="1:7" ht="42" customHeight="1" x14ac:dyDescent="0.25">
      <c r="A435" s="122">
        <v>14.02</v>
      </c>
      <c r="B435" s="4" t="s">
        <v>181</v>
      </c>
      <c r="C435" s="3">
        <v>2496.63</v>
      </c>
      <c r="D435" s="3" t="s">
        <v>33</v>
      </c>
      <c r="E435" s="110"/>
      <c r="F435" s="110">
        <f>C435*E435</f>
        <v>0</v>
      </c>
      <c r="G435" s="183"/>
    </row>
    <row r="436" spans="1:7" ht="42" customHeight="1" x14ac:dyDescent="0.25">
      <c r="A436" s="122">
        <v>14.03</v>
      </c>
      <c r="B436" s="4" t="s">
        <v>146</v>
      </c>
      <c r="C436" s="3">
        <v>491.83</v>
      </c>
      <c r="D436" s="3" t="s">
        <v>33</v>
      </c>
      <c r="E436" s="110"/>
      <c r="F436" s="110">
        <f>C436*E436</f>
        <v>0</v>
      </c>
      <c r="G436" s="183"/>
    </row>
    <row r="437" spans="1:7" s="167" customFormat="1" ht="22.5" customHeight="1" x14ac:dyDescent="0.25">
      <c r="A437" s="146">
        <v>15</v>
      </c>
      <c r="B437" s="176" t="s">
        <v>701</v>
      </c>
      <c r="C437" s="58"/>
      <c r="D437" s="58"/>
      <c r="E437" s="230"/>
      <c r="F437" s="230"/>
      <c r="G437" s="231">
        <f>SUM(F438:F470)</f>
        <v>0</v>
      </c>
    </row>
    <row r="438" spans="1:7" s="167" customFormat="1" ht="154.5" customHeight="1" x14ac:dyDescent="0.25">
      <c r="A438" s="170">
        <v>15.01</v>
      </c>
      <c r="B438" s="136" t="s">
        <v>814</v>
      </c>
      <c r="C438" s="2">
        <v>171</v>
      </c>
      <c r="D438" s="60" t="s">
        <v>27</v>
      </c>
      <c r="E438" s="284"/>
      <c r="F438" s="284">
        <f>C438*E438</f>
        <v>0</v>
      </c>
      <c r="G438" s="285"/>
    </row>
    <row r="439" spans="1:7" s="167" customFormat="1" ht="161.25" customHeight="1" x14ac:dyDescent="0.25">
      <c r="A439" s="171">
        <v>15.02</v>
      </c>
      <c r="B439" s="137" t="s">
        <v>815</v>
      </c>
      <c r="C439" s="3">
        <v>13</v>
      </c>
      <c r="D439" s="61" t="s">
        <v>27</v>
      </c>
      <c r="E439" s="225"/>
      <c r="F439" s="225">
        <f>C439*E439</f>
        <v>0</v>
      </c>
      <c r="G439" s="226"/>
    </row>
    <row r="440" spans="1:7" s="167" customFormat="1" ht="117" customHeight="1" x14ac:dyDescent="0.25">
      <c r="A440" s="171">
        <v>15.03</v>
      </c>
      <c r="B440" s="137" t="s">
        <v>609</v>
      </c>
      <c r="C440" s="3">
        <v>26</v>
      </c>
      <c r="D440" s="61" t="s">
        <v>27</v>
      </c>
      <c r="E440" s="225"/>
      <c r="F440" s="225">
        <f t="shared" ref="F440:F470" si="22">C440*E440</f>
        <v>0</v>
      </c>
      <c r="G440" s="226"/>
    </row>
    <row r="441" spans="1:7" s="167" customFormat="1" ht="41.25" customHeight="1" x14ac:dyDescent="0.25">
      <c r="A441" s="171">
        <v>15.04</v>
      </c>
      <c r="B441" s="137" t="s">
        <v>610</v>
      </c>
      <c r="C441" s="3">
        <v>7</v>
      </c>
      <c r="D441" s="61" t="s">
        <v>27</v>
      </c>
      <c r="E441" s="225"/>
      <c r="F441" s="225">
        <f t="shared" si="22"/>
        <v>0</v>
      </c>
      <c r="G441" s="226"/>
    </row>
    <row r="442" spans="1:7" s="167" customFormat="1" ht="60" customHeight="1" x14ac:dyDescent="0.25">
      <c r="A442" s="171">
        <v>15.05</v>
      </c>
      <c r="B442" s="137" t="s">
        <v>769</v>
      </c>
      <c r="C442" s="3">
        <v>6</v>
      </c>
      <c r="D442" s="61" t="s">
        <v>27</v>
      </c>
      <c r="E442" s="225"/>
      <c r="F442" s="225">
        <f t="shared" si="22"/>
        <v>0</v>
      </c>
      <c r="G442" s="226"/>
    </row>
    <row r="443" spans="1:7" s="167" customFormat="1" ht="82.5" customHeight="1" x14ac:dyDescent="0.25">
      <c r="A443" s="171">
        <v>15.06</v>
      </c>
      <c r="B443" s="138" t="s">
        <v>816</v>
      </c>
      <c r="C443" s="3">
        <v>41</v>
      </c>
      <c r="D443" s="61" t="s">
        <v>27</v>
      </c>
      <c r="E443" s="225"/>
      <c r="F443" s="225">
        <f t="shared" si="22"/>
        <v>0</v>
      </c>
      <c r="G443" s="226"/>
    </row>
    <row r="444" spans="1:7" s="167" customFormat="1" ht="78.75" customHeight="1" x14ac:dyDescent="0.25">
      <c r="A444" s="171">
        <v>15.07</v>
      </c>
      <c r="B444" s="138" t="s">
        <v>817</v>
      </c>
      <c r="C444" s="3">
        <v>1</v>
      </c>
      <c r="D444" s="61" t="s">
        <v>27</v>
      </c>
      <c r="E444" s="225"/>
      <c r="F444" s="225">
        <f t="shared" si="22"/>
        <v>0</v>
      </c>
      <c r="G444" s="226"/>
    </row>
    <row r="445" spans="1:7" s="167" customFormat="1" ht="79.5" customHeight="1" x14ac:dyDescent="0.25">
      <c r="A445" s="171">
        <v>15.08</v>
      </c>
      <c r="B445" s="138" t="s">
        <v>828</v>
      </c>
      <c r="C445" s="3">
        <v>1</v>
      </c>
      <c r="D445" s="61" t="s">
        <v>27</v>
      </c>
      <c r="E445" s="225"/>
      <c r="F445" s="225">
        <f t="shared" si="22"/>
        <v>0</v>
      </c>
      <c r="G445" s="226"/>
    </row>
    <row r="446" spans="1:7" s="167" customFormat="1" ht="77.25" customHeight="1" x14ac:dyDescent="0.25">
      <c r="A446" s="171">
        <v>15.09</v>
      </c>
      <c r="B446" s="138" t="s">
        <v>818</v>
      </c>
      <c r="C446" s="3">
        <v>6</v>
      </c>
      <c r="D446" s="61" t="s">
        <v>27</v>
      </c>
      <c r="E446" s="225"/>
      <c r="F446" s="225">
        <f t="shared" si="22"/>
        <v>0</v>
      </c>
      <c r="G446" s="226"/>
    </row>
    <row r="447" spans="1:7" s="167" customFormat="1" ht="80.25" customHeight="1" x14ac:dyDescent="0.25">
      <c r="A447" s="171">
        <v>15.1</v>
      </c>
      <c r="B447" s="138" t="s">
        <v>829</v>
      </c>
      <c r="C447" s="3">
        <v>1</v>
      </c>
      <c r="D447" s="61" t="s">
        <v>27</v>
      </c>
      <c r="E447" s="225"/>
      <c r="F447" s="225">
        <f t="shared" si="22"/>
        <v>0</v>
      </c>
      <c r="G447" s="226"/>
    </row>
    <row r="448" spans="1:7" s="167" customFormat="1" ht="156.75" customHeight="1" x14ac:dyDescent="0.25">
      <c r="A448" s="171">
        <v>15.11</v>
      </c>
      <c r="B448" s="138" t="s">
        <v>831</v>
      </c>
      <c r="C448" s="139">
        <v>133</v>
      </c>
      <c r="D448" s="139" t="s">
        <v>27</v>
      </c>
      <c r="E448" s="225"/>
      <c r="F448" s="225">
        <f t="shared" si="22"/>
        <v>0</v>
      </c>
      <c r="G448" s="226"/>
    </row>
    <row r="449" spans="1:7" s="167" customFormat="1" ht="135" customHeight="1" x14ac:dyDescent="0.25">
      <c r="A449" s="171">
        <v>15.12</v>
      </c>
      <c r="B449" s="138" t="s">
        <v>836</v>
      </c>
      <c r="C449" s="139">
        <v>45</v>
      </c>
      <c r="D449" s="139" t="s">
        <v>27</v>
      </c>
      <c r="E449" s="225"/>
      <c r="F449" s="225">
        <f t="shared" si="22"/>
        <v>0</v>
      </c>
      <c r="G449" s="226"/>
    </row>
    <row r="450" spans="1:7" s="167" customFormat="1" ht="161.25" customHeight="1" x14ac:dyDescent="0.25">
      <c r="A450" s="171">
        <v>15.13</v>
      </c>
      <c r="B450" s="138" t="s">
        <v>830</v>
      </c>
      <c r="C450" s="139">
        <v>1</v>
      </c>
      <c r="D450" s="139" t="s">
        <v>27</v>
      </c>
      <c r="E450" s="225"/>
      <c r="F450" s="225">
        <f t="shared" si="22"/>
        <v>0</v>
      </c>
      <c r="G450" s="226"/>
    </row>
    <row r="451" spans="1:7" s="167" customFormat="1" ht="140.25" customHeight="1" x14ac:dyDescent="0.25">
      <c r="A451" s="171">
        <v>15.14</v>
      </c>
      <c r="B451" s="138" t="s">
        <v>824</v>
      </c>
      <c r="C451" s="139">
        <v>3</v>
      </c>
      <c r="D451" s="139" t="s">
        <v>27</v>
      </c>
      <c r="E451" s="225"/>
      <c r="F451" s="225">
        <f t="shared" si="22"/>
        <v>0</v>
      </c>
      <c r="G451" s="226"/>
    </row>
    <row r="452" spans="1:7" s="167" customFormat="1" ht="117.75" customHeight="1" x14ac:dyDescent="0.25">
      <c r="A452" s="171">
        <v>15.15</v>
      </c>
      <c r="B452" s="138" t="s">
        <v>821</v>
      </c>
      <c r="C452" s="139">
        <v>45</v>
      </c>
      <c r="D452" s="139" t="s">
        <v>27</v>
      </c>
      <c r="E452" s="225"/>
      <c r="F452" s="225">
        <f t="shared" si="22"/>
        <v>0</v>
      </c>
      <c r="G452" s="226"/>
    </row>
    <row r="453" spans="1:7" s="167" customFormat="1" ht="42" customHeight="1" x14ac:dyDescent="0.25">
      <c r="A453" s="171">
        <v>15.16</v>
      </c>
      <c r="B453" s="137" t="s">
        <v>620</v>
      </c>
      <c r="C453" s="5">
        <v>15</v>
      </c>
      <c r="D453" s="61" t="s">
        <v>27</v>
      </c>
      <c r="E453" s="225"/>
      <c r="F453" s="225">
        <f t="shared" si="22"/>
        <v>0</v>
      </c>
      <c r="G453" s="226"/>
    </row>
    <row r="454" spans="1:7" s="167" customFormat="1" ht="18.75" x14ac:dyDescent="0.25">
      <c r="A454" s="147"/>
      <c r="B454" s="148" t="s">
        <v>702</v>
      </c>
      <c r="C454" s="149"/>
      <c r="D454" s="5"/>
      <c r="E454" s="199"/>
      <c r="F454" s="199">
        <f t="shared" si="22"/>
        <v>0</v>
      </c>
      <c r="G454" s="183"/>
    </row>
    <row r="455" spans="1:7" s="167" customFormat="1" ht="136.5" customHeight="1" x14ac:dyDescent="0.25">
      <c r="A455" s="171">
        <v>15.17</v>
      </c>
      <c r="B455" s="138" t="s">
        <v>917</v>
      </c>
      <c r="C455" s="150">
        <v>1</v>
      </c>
      <c r="D455" s="139" t="s">
        <v>27</v>
      </c>
      <c r="E455" s="227"/>
      <c r="F455" s="225">
        <f t="shared" si="22"/>
        <v>0</v>
      </c>
      <c r="G455" s="228"/>
    </row>
    <row r="456" spans="1:7" s="167" customFormat="1" ht="99.75" customHeight="1" x14ac:dyDescent="0.25">
      <c r="A456" s="171">
        <v>15.18</v>
      </c>
      <c r="B456" s="138" t="s">
        <v>918</v>
      </c>
      <c r="C456" s="139">
        <v>1</v>
      </c>
      <c r="D456" s="139" t="s">
        <v>27</v>
      </c>
      <c r="E456" s="225"/>
      <c r="F456" s="225">
        <f t="shared" si="22"/>
        <v>0</v>
      </c>
      <c r="G456" s="226"/>
    </row>
    <row r="457" spans="1:7" s="167" customFormat="1" ht="102" customHeight="1" x14ac:dyDescent="0.25">
      <c r="A457" s="171">
        <v>15.19</v>
      </c>
      <c r="B457" s="59" t="s">
        <v>881</v>
      </c>
      <c r="C457" s="139">
        <v>1</v>
      </c>
      <c r="D457" s="139" t="s">
        <v>27</v>
      </c>
      <c r="E457" s="225"/>
      <c r="F457" s="225">
        <f t="shared" si="22"/>
        <v>0</v>
      </c>
      <c r="G457" s="226"/>
    </row>
    <row r="458" spans="1:7" s="167" customFormat="1" ht="105" customHeight="1" x14ac:dyDescent="0.25">
      <c r="A458" s="171">
        <v>15.2</v>
      </c>
      <c r="B458" s="59" t="s">
        <v>624</v>
      </c>
      <c r="C458" s="139">
        <v>1</v>
      </c>
      <c r="D458" s="139" t="s">
        <v>27</v>
      </c>
      <c r="E458" s="225"/>
      <c r="F458" s="225">
        <f t="shared" si="22"/>
        <v>0</v>
      </c>
      <c r="G458" s="226"/>
    </row>
    <row r="459" spans="1:7" s="167" customFormat="1" ht="120" customHeight="1" x14ac:dyDescent="0.25">
      <c r="A459" s="171">
        <v>15.21</v>
      </c>
      <c r="B459" s="138" t="s">
        <v>880</v>
      </c>
      <c r="C459" s="139">
        <v>1</v>
      </c>
      <c r="D459" s="139" t="s">
        <v>27</v>
      </c>
      <c r="E459" s="225"/>
      <c r="F459" s="225">
        <f t="shared" si="22"/>
        <v>0</v>
      </c>
      <c r="G459" s="226"/>
    </row>
    <row r="460" spans="1:7" s="167" customFormat="1" ht="114" customHeight="1" x14ac:dyDescent="0.25">
      <c r="A460" s="171">
        <v>15.22</v>
      </c>
      <c r="B460" s="138" t="s">
        <v>919</v>
      </c>
      <c r="C460" s="139">
        <v>1</v>
      </c>
      <c r="D460" s="139" t="s">
        <v>27</v>
      </c>
      <c r="E460" s="225"/>
      <c r="F460" s="225">
        <f t="shared" si="22"/>
        <v>0</v>
      </c>
      <c r="G460" s="226"/>
    </row>
    <row r="461" spans="1:7" s="167" customFormat="1" ht="102" customHeight="1" x14ac:dyDescent="0.25">
      <c r="A461" s="171">
        <v>15.23</v>
      </c>
      <c r="B461" s="138" t="s">
        <v>625</v>
      </c>
      <c r="C461" s="139">
        <v>1</v>
      </c>
      <c r="D461" s="139" t="s">
        <v>27</v>
      </c>
      <c r="E461" s="225"/>
      <c r="F461" s="225">
        <f t="shared" si="22"/>
        <v>0</v>
      </c>
      <c r="G461" s="226"/>
    </row>
    <row r="462" spans="1:7" s="167" customFormat="1" ht="120.75" customHeight="1" x14ac:dyDescent="0.25">
      <c r="A462" s="171">
        <v>15.24</v>
      </c>
      <c r="B462" s="138" t="s">
        <v>893</v>
      </c>
      <c r="C462" s="139">
        <v>30</v>
      </c>
      <c r="D462" s="139" t="s">
        <v>7</v>
      </c>
      <c r="E462" s="225"/>
      <c r="F462" s="225">
        <f t="shared" si="22"/>
        <v>0</v>
      </c>
      <c r="G462" s="226"/>
    </row>
    <row r="463" spans="1:7" s="167" customFormat="1" ht="126.75" customHeight="1" x14ac:dyDescent="0.25">
      <c r="A463" s="171">
        <v>15.25</v>
      </c>
      <c r="B463" s="138" t="s">
        <v>894</v>
      </c>
      <c r="C463" s="139">
        <v>35</v>
      </c>
      <c r="D463" s="139" t="s">
        <v>7</v>
      </c>
      <c r="E463" s="225"/>
      <c r="F463" s="225">
        <f t="shared" si="22"/>
        <v>0</v>
      </c>
      <c r="G463" s="226"/>
    </row>
    <row r="464" spans="1:7" s="167" customFormat="1" ht="102.75" customHeight="1" x14ac:dyDescent="0.25">
      <c r="A464" s="171">
        <v>15.26</v>
      </c>
      <c r="B464" s="138" t="s">
        <v>895</v>
      </c>
      <c r="C464" s="139">
        <v>30</v>
      </c>
      <c r="D464" s="139" t="s">
        <v>7</v>
      </c>
      <c r="E464" s="225"/>
      <c r="F464" s="225">
        <f t="shared" si="22"/>
        <v>0</v>
      </c>
      <c r="G464" s="226"/>
    </row>
    <row r="465" spans="1:7" s="167" customFormat="1" ht="102.75" customHeight="1" x14ac:dyDescent="0.25">
      <c r="A465" s="171">
        <v>15.27</v>
      </c>
      <c r="B465" s="138" t="s">
        <v>896</v>
      </c>
      <c r="C465" s="139">
        <v>35</v>
      </c>
      <c r="D465" s="139" t="s">
        <v>7</v>
      </c>
      <c r="E465" s="225"/>
      <c r="F465" s="225">
        <f t="shared" si="22"/>
        <v>0</v>
      </c>
      <c r="G465" s="226"/>
    </row>
    <row r="466" spans="1:7" s="167" customFormat="1" ht="101.25" customHeight="1" x14ac:dyDescent="0.25">
      <c r="A466" s="171">
        <v>15.28</v>
      </c>
      <c r="B466" s="138" t="s">
        <v>897</v>
      </c>
      <c r="C466" s="139">
        <v>20</v>
      </c>
      <c r="D466" s="139" t="s">
        <v>7</v>
      </c>
      <c r="E466" s="225"/>
      <c r="F466" s="225">
        <f t="shared" si="22"/>
        <v>0</v>
      </c>
      <c r="G466" s="226"/>
    </row>
    <row r="467" spans="1:7" s="167" customFormat="1" ht="105.75" customHeight="1" x14ac:dyDescent="0.25">
      <c r="A467" s="171">
        <v>15.29</v>
      </c>
      <c r="B467" s="59" t="s">
        <v>898</v>
      </c>
      <c r="C467" s="139">
        <v>15</v>
      </c>
      <c r="D467" s="139" t="s">
        <v>7</v>
      </c>
      <c r="E467" s="225"/>
      <c r="F467" s="225">
        <f t="shared" si="22"/>
        <v>0</v>
      </c>
      <c r="G467" s="226"/>
    </row>
    <row r="468" spans="1:7" s="167" customFormat="1" ht="139.5" customHeight="1" x14ac:dyDescent="0.25">
      <c r="A468" s="171">
        <v>15.3</v>
      </c>
      <c r="B468" s="138" t="s">
        <v>899</v>
      </c>
      <c r="C468" s="139">
        <v>35</v>
      </c>
      <c r="D468" s="139" t="s">
        <v>7</v>
      </c>
      <c r="E468" s="225"/>
      <c r="F468" s="225">
        <f t="shared" si="22"/>
        <v>0</v>
      </c>
      <c r="G468" s="226"/>
    </row>
    <row r="469" spans="1:7" s="167" customFormat="1" ht="117" customHeight="1" x14ac:dyDescent="0.25">
      <c r="A469" s="171">
        <v>15.31</v>
      </c>
      <c r="B469" s="138" t="s">
        <v>900</v>
      </c>
      <c r="C469" s="139">
        <v>60</v>
      </c>
      <c r="D469" s="139" t="s">
        <v>7</v>
      </c>
      <c r="E469" s="225"/>
      <c r="F469" s="225">
        <f t="shared" si="22"/>
        <v>0</v>
      </c>
      <c r="G469" s="226"/>
    </row>
    <row r="470" spans="1:7" s="167" customFormat="1" ht="117" customHeight="1" x14ac:dyDescent="0.25">
      <c r="A470" s="171">
        <v>15.32</v>
      </c>
      <c r="B470" s="282" t="s">
        <v>901</v>
      </c>
      <c r="C470" s="143">
        <v>180</v>
      </c>
      <c r="D470" s="143" t="s">
        <v>7</v>
      </c>
      <c r="E470" s="240"/>
      <c r="F470" s="240">
        <f t="shared" si="22"/>
        <v>0</v>
      </c>
      <c r="G470" s="241"/>
    </row>
    <row r="471" spans="1:7" ht="42" customHeight="1" x14ac:dyDescent="0.25">
      <c r="A471" s="146" t="s">
        <v>106</v>
      </c>
      <c r="B471" s="34" t="s">
        <v>804</v>
      </c>
      <c r="C471" s="7"/>
      <c r="D471" s="21"/>
      <c r="E471" s="186"/>
      <c r="F471" s="186"/>
      <c r="G471" s="187">
        <f>SUM(F472:F481)</f>
        <v>0</v>
      </c>
    </row>
    <row r="472" spans="1:7" ht="42.75" customHeight="1" x14ac:dyDescent="0.25">
      <c r="A472" s="122" t="s">
        <v>107</v>
      </c>
      <c r="B472" s="17" t="s">
        <v>102</v>
      </c>
      <c r="C472" s="3">
        <v>37.94</v>
      </c>
      <c r="D472" s="3" t="s">
        <v>36</v>
      </c>
      <c r="E472" s="110"/>
      <c r="F472" s="110">
        <f>C472*E472</f>
        <v>0</v>
      </c>
      <c r="G472" s="190"/>
    </row>
    <row r="473" spans="1:7" ht="42.75" customHeight="1" x14ac:dyDescent="0.25">
      <c r="A473" s="122" t="s">
        <v>108</v>
      </c>
      <c r="B473" s="17" t="s">
        <v>103</v>
      </c>
      <c r="C473" s="3">
        <v>73.38</v>
      </c>
      <c r="D473" s="3" t="s">
        <v>36</v>
      </c>
      <c r="E473" s="110"/>
      <c r="F473" s="110">
        <f t="shared" ref="F473:F481" si="23">C473*E473</f>
        <v>0</v>
      </c>
      <c r="G473" s="183"/>
    </row>
    <row r="474" spans="1:7" ht="42.75" customHeight="1" x14ac:dyDescent="0.25">
      <c r="A474" s="122" t="s">
        <v>109</v>
      </c>
      <c r="B474" s="17" t="s">
        <v>152</v>
      </c>
      <c r="C474" s="3">
        <v>17.149999999999999</v>
      </c>
      <c r="D474" s="3" t="s">
        <v>3</v>
      </c>
      <c r="E474" s="110"/>
      <c r="F474" s="110">
        <f t="shared" si="23"/>
        <v>0</v>
      </c>
      <c r="G474" s="183"/>
    </row>
    <row r="475" spans="1:7" ht="22.5" customHeight="1" x14ac:dyDescent="0.25">
      <c r="A475" s="122" t="s">
        <v>110</v>
      </c>
      <c r="B475" s="17" t="s">
        <v>50</v>
      </c>
      <c r="C475" s="3">
        <v>25.88</v>
      </c>
      <c r="D475" s="3" t="s">
        <v>33</v>
      </c>
      <c r="E475" s="110"/>
      <c r="F475" s="110">
        <f t="shared" si="23"/>
        <v>0</v>
      </c>
      <c r="G475" s="190"/>
    </row>
    <row r="476" spans="1:7" ht="42" customHeight="1" x14ac:dyDescent="0.25">
      <c r="A476" s="122" t="s">
        <v>111</v>
      </c>
      <c r="B476" s="17" t="s">
        <v>51</v>
      </c>
      <c r="C476" s="3">
        <v>6</v>
      </c>
      <c r="D476" s="3" t="s">
        <v>27</v>
      </c>
      <c r="E476" s="110"/>
      <c r="F476" s="110">
        <f t="shared" si="23"/>
        <v>0</v>
      </c>
      <c r="G476" s="190"/>
    </row>
    <row r="477" spans="1:7" ht="42.75" customHeight="1" x14ac:dyDescent="0.25">
      <c r="A477" s="122" t="s">
        <v>112</v>
      </c>
      <c r="B477" s="17" t="s">
        <v>104</v>
      </c>
      <c r="C477" s="3">
        <v>7.75</v>
      </c>
      <c r="D477" s="3" t="s">
        <v>3</v>
      </c>
      <c r="E477" s="110"/>
      <c r="F477" s="110">
        <f t="shared" si="23"/>
        <v>0</v>
      </c>
      <c r="G477" s="183"/>
    </row>
    <row r="478" spans="1:7" ht="22.5" customHeight="1" x14ac:dyDescent="0.25">
      <c r="A478" s="122" t="s">
        <v>113</v>
      </c>
      <c r="B478" s="17" t="s">
        <v>105</v>
      </c>
      <c r="C478" s="3">
        <v>111.05</v>
      </c>
      <c r="D478" s="3" t="s">
        <v>33</v>
      </c>
      <c r="E478" s="110"/>
      <c r="F478" s="110">
        <f t="shared" si="23"/>
        <v>0</v>
      </c>
      <c r="G478" s="183"/>
    </row>
    <row r="479" spans="1:7" ht="42" customHeight="1" x14ac:dyDescent="0.25">
      <c r="A479" s="122" t="s">
        <v>114</v>
      </c>
      <c r="B479" s="17" t="s">
        <v>651</v>
      </c>
      <c r="C479" s="3">
        <v>2.16</v>
      </c>
      <c r="D479" s="3" t="s">
        <v>33</v>
      </c>
      <c r="E479" s="110"/>
      <c r="F479" s="110">
        <f t="shared" si="23"/>
        <v>0</v>
      </c>
      <c r="G479" s="190"/>
    </row>
    <row r="480" spans="1:7" ht="81.95" customHeight="1" x14ac:dyDescent="0.25">
      <c r="A480" s="122" t="s">
        <v>115</v>
      </c>
      <c r="B480" s="17" t="s">
        <v>911</v>
      </c>
      <c r="C480" s="3">
        <v>25</v>
      </c>
      <c r="D480" s="3" t="s">
        <v>27</v>
      </c>
      <c r="E480" s="110"/>
      <c r="F480" s="110">
        <f t="shared" si="23"/>
        <v>0</v>
      </c>
      <c r="G480" s="190"/>
    </row>
    <row r="481" spans="1:7" ht="81.95" customHeight="1" x14ac:dyDescent="0.25">
      <c r="A481" s="122" t="s">
        <v>116</v>
      </c>
      <c r="B481" s="17" t="s">
        <v>912</v>
      </c>
      <c r="C481" s="3">
        <v>1</v>
      </c>
      <c r="D481" s="3" t="s">
        <v>27</v>
      </c>
      <c r="E481" s="110"/>
      <c r="F481" s="110">
        <f t="shared" si="23"/>
        <v>0</v>
      </c>
      <c r="G481" s="190"/>
    </row>
    <row r="482" spans="1:7" s="167" customFormat="1" ht="42" customHeight="1" x14ac:dyDescent="0.25">
      <c r="A482" s="146">
        <v>17</v>
      </c>
      <c r="B482" s="50" t="s">
        <v>704</v>
      </c>
      <c r="C482" s="7"/>
      <c r="D482" s="21"/>
      <c r="E482" s="186"/>
      <c r="F482" s="213"/>
      <c r="G482" s="214">
        <f>SUM(F483:F498)</f>
        <v>0</v>
      </c>
    </row>
    <row r="483" spans="1:7" s="167" customFormat="1" ht="21.95" customHeight="1" x14ac:dyDescent="0.25">
      <c r="A483" s="130">
        <v>17.010000000000002</v>
      </c>
      <c r="B483" s="39" t="s">
        <v>189</v>
      </c>
      <c r="C483" s="38">
        <v>1</v>
      </c>
      <c r="D483" s="38" t="s">
        <v>27</v>
      </c>
      <c r="E483" s="232"/>
      <c r="F483" s="232">
        <f>C483*E483</f>
        <v>0</v>
      </c>
      <c r="G483" s="190"/>
    </row>
    <row r="484" spans="1:7" s="167" customFormat="1" ht="21.95" customHeight="1" x14ac:dyDescent="0.25">
      <c r="A484" s="122">
        <v>17.02</v>
      </c>
      <c r="B484" s="17" t="s">
        <v>242</v>
      </c>
      <c r="C484" s="3">
        <v>5</v>
      </c>
      <c r="D484" s="3" t="s">
        <v>27</v>
      </c>
      <c r="E484" s="233"/>
      <c r="F484" s="232">
        <f t="shared" ref="F484:F494" si="24">C484*E484</f>
        <v>0</v>
      </c>
      <c r="G484" s="183"/>
    </row>
    <row r="485" spans="1:7" s="167" customFormat="1" ht="21.95" customHeight="1" x14ac:dyDescent="0.25">
      <c r="A485" s="130">
        <v>17.03</v>
      </c>
      <c r="B485" s="17" t="s">
        <v>190</v>
      </c>
      <c r="C485" s="3">
        <f>+(C486+C487)/22</f>
        <v>1.6363636363636365</v>
      </c>
      <c r="D485" s="3" t="s">
        <v>27</v>
      </c>
      <c r="E485" s="233"/>
      <c r="F485" s="232">
        <f t="shared" si="24"/>
        <v>0</v>
      </c>
      <c r="G485" s="183"/>
    </row>
    <row r="486" spans="1:7" s="167" customFormat="1" ht="21.95" customHeight="1" x14ac:dyDescent="0.25">
      <c r="A486" s="122">
        <v>17.04</v>
      </c>
      <c r="B486" s="17" t="s">
        <v>191</v>
      </c>
      <c r="C486" s="3">
        <v>30</v>
      </c>
      <c r="D486" s="3" t="s">
        <v>27</v>
      </c>
      <c r="E486" s="233"/>
      <c r="F486" s="232">
        <f t="shared" si="24"/>
        <v>0</v>
      </c>
      <c r="G486" s="190"/>
    </row>
    <row r="487" spans="1:7" ht="21.95" customHeight="1" x14ac:dyDescent="0.25">
      <c r="A487" s="130">
        <v>17.05</v>
      </c>
      <c r="B487" s="17" t="s">
        <v>247</v>
      </c>
      <c r="C487" s="3">
        <v>6</v>
      </c>
      <c r="D487" s="3" t="s">
        <v>27</v>
      </c>
      <c r="E487" s="233"/>
      <c r="F487" s="232">
        <f t="shared" si="24"/>
        <v>0</v>
      </c>
      <c r="G487" s="190"/>
    </row>
    <row r="488" spans="1:7" ht="21.95" customHeight="1" x14ac:dyDescent="0.25">
      <c r="A488" s="122">
        <v>17.059999999999999</v>
      </c>
      <c r="B488" s="17" t="s">
        <v>243</v>
      </c>
      <c r="C488" s="3">
        <v>20</v>
      </c>
      <c r="D488" s="3" t="s">
        <v>27</v>
      </c>
      <c r="E488" s="233"/>
      <c r="F488" s="232">
        <f t="shared" si="24"/>
        <v>0</v>
      </c>
      <c r="G488" s="183"/>
    </row>
    <row r="489" spans="1:7" ht="60.75" customHeight="1" x14ac:dyDescent="0.25">
      <c r="A489" s="130">
        <v>17.07</v>
      </c>
      <c r="B489" s="17" t="s">
        <v>244</v>
      </c>
      <c r="C489" s="3">
        <v>17</v>
      </c>
      <c r="D489" s="3" t="s">
        <v>27</v>
      </c>
      <c r="E489" s="233"/>
      <c r="F489" s="232">
        <f t="shared" si="24"/>
        <v>0</v>
      </c>
      <c r="G489" s="183"/>
    </row>
    <row r="490" spans="1:7" ht="42" customHeight="1" x14ac:dyDescent="0.25">
      <c r="A490" s="122">
        <v>17.079999999999998</v>
      </c>
      <c r="B490" s="17" t="s">
        <v>245</v>
      </c>
      <c r="C490" s="3">
        <v>9</v>
      </c>
      <c r="D490" s="3" t="s">
        <v>27</v>
      </c>
      <c r="E490" s="233"/>
      <c r="F490" s="232">
        <f t="shared" si="24"/>
        <v>0</v>
      </c>
      <c r="G490" s="190"/>
    </row>
    <row r="491" spans="1:7" ht="42" customHeight="1" x14ac:dyDescent="0.25">
      <c r="A491" s="130">
        <v>17.09</v>
      </c>
      <c r="B491" s="17" t="s">
        <v>254</v>
      </c>
      <c r="C491" s="3">
        <v>1</v>
      </c>
      <c r="D491" s="3" t="s">
        <v>27</v>
      </c>
      <c r="E491" s="233"/>
      <c r="F491" s="232">
        <f t="shared" si="24"/>
        <v>0</v>
      </c>
      <c r="G491" s="190"/>
    </row>
    <row r="492" spans="1:7" ht="42" customHeight="1" x14ac:dyDescent="0.25">
      <c r="A492" s="122">
        <v>17.100000000000001</v>
      </c>
      <c r="B492" s="17" t="s">
        <v>193</v>
      </c>
      <c r="C492" s="3">
        <f>+(C485+C484+C483*120)/100</f>
        <v>1.2663636363636364</v>
      </c>
      <c r="D492" s="3" t="s">
        <v>27</v>
      </c>
      <c r="E492" s="233"/>
      <c r="F492" s="232">
        <f t="shared" si="24"/>
        <v>0</v>
      </c>
      <c r="G492" s="183"/>
    </row>
    <row r="493" spans="1:7" ht="42" customHeight="1" x14ac:dyDescent="0.25">
      <c r="A493" s="130">
        <v>17.11</v>
      </c>
      <c r="B493" s="17" t="s">
        <v>194</v>
      </c>
      <c r="C493" s="3">
        <f>+(C486+C487*35)/500</f>
        <v>0.48</v>
      </c>
      <c r="D493" s="3" t="s">
        <v>27</v>
      </c>
      <c r="E493" s="233"/>
      <c r="F493" s="232">
        <f t="shared" si="24"/>
        <v>0</v>
      </c>
      <c r="G493" s="190"/>
    </row>
    <row r="494" spans="1:7" ht="42" customHeight="1" x14ac:dyDescent="0.25">
      <c r="A494" s="122">
        <v>17.12</v>
      </c>
      <c r="B494" s="17" t="s">
        <v>246</v>
      </c>
      <c r="C494" s="3">
        <v>18</v>
      </c>
      <c r="D494" s="3" t="s">
        <v>27</v>
      </c>
      <c r="E494" s="233"/>
      <c r="F494" s="232">
        <f t="shared" si="24"/>
        <v>0</v>
      </c>
      <c r="G494" s="183"/>
    </row>
    <row r="495" spans="1:7" ht="42" customHeight="1" x14ac:dyDescent="0.25">
      <c r="A495" s="130">
        <v>17.13</v>
      </c>
      <c r="B495" s="17" t="s">
        <v>249</v>
      </c>
      <c r="C495" s="3">
        <v>1</v>
      </c>
      <c r="D495" s="3" t="s">
        <v>8</v>
      </c>
      <c r="E495" s="233">
        <f>+SUM(F483:F494)*0.035</f>
        <v>0</v>
      </c>
      <c r="F495" s="233">
        <f>ROUND(C495*E495,2)</f>
        <v>0</v>
      </c>
      <c r="G495" s="183"/>
    </row>
    <row r="496" spans="1:7" ht="21.95" customHeight="1" x14ac:dyDescent="0.25">
      <c r="A496" s="122">
        <v>17.14</v>
      </c>
      <c r="B496" s="17" t="s">
        <v>250</v>
      </c>
      <c r="C496" s="3">
        <v>1</v>
      </c>
      <c r="D496" s="3" t="s">
        <v>8</v>
      </c>
      <c r="E496" s="233">
        <f>+SUM(F483:F495)*0.05</f>
        <v>0</v>
      </c>
      <c r="F496" s="233">
        <f>ROUND(C496*E496,2)</f>
        <v>0</v>
      </c>
      <c r="G496" s="190"/>
    </row>
    <row r="497" spans="1:7" ht="21.95" customHeight="1" x14ac:dyDescent="0.25">
      <c r="A497" s="130">
        <v>17.149999999999999</v>
      </c>
      <c r="B497" s="17" t="s">
        <v>251</v>
      </c>
      <c r="C497" s="3">
        <v>1</v>
      </c>
      <c r="D497" s="3" t="s">
        <v>8</v>
      </c>
      <c r="E497" s="233">
        <f>+SUM(F483:F496)*0.03</f>
        <v>0</v>
      </c>
      <c r="F497" s="233">
        <f>ROUND(C497*E497,2)</f>
        <v>0</v>
      </c>
      <c r="G497" s="190"/>
    </row>
    <row r="498" spans="1:7" ht="21.95" customHeight="1" x14ac:dyDescent="0.25">
      <c r="A498" s="122">
        <v>17.16</v>
      </c>
      <c r="B498" s="17" t="s">
        <v>252</v>
      </c>
      <c r="C498" s="3">
        <v>1</v>
      </c>
      <c r="D498" s="3" t="s">
        <v>8</v>
      </c>
      <c r="E498" s="233">
        <f>+SUM(F483:F497)*0.1</f>
        <v>0</v>
      </c>
      <c r="F498" s="233">
        <f>ROUND(C498*E498,2)</f>
        <v>0</v>
      </c>
      <c r="G498" s="183"/>
    </row>
    <row r="499" spans="1:7" ht="42" customHeight="1" x14ac:dyDescent="0.25">
      <c r="A499" s="146">
        <v>18</v>
      </c>
      <c r="B499" s="50" t="s">
        <v>703</v>
      </c>
      <c r="C499" s="7"/>
      <c r="D499" s="21"/>
      <c r="E499" s="186"/>
      <c r="F499" s="213"/>
      <c r="G499" s="214">
        <f>SUM(F500:F513)</f>
        <v>0</v>
      </c>
    </row>
    <row r="500" spans="1:7" ht="98.25" customHeight="1" x14ac:dyDescent="0.25">
      <c r="A500" s="121">
        <v>18.010000000000002</v>
      </c>
      <c r="B500" s="55" t="s">
        <v>462</v>
      </c>
      <c r="C500" s="2">
        <v>1</v>
      </c>
      <c r="D500" s="60" t="s">
        <v>27</v>
      </c>
      <c r="E500" s="192"/>
      <c r="F500" s="215">
        <f>C500*E500</f>
        <v>0</v>
      </c>
      <c r="G500" s="190"/>
    </row>
    <row r="501" spans="1:7" ht="97.5" customHeight="1" x14ac:dyDescent="0.25">
      <c r="A501" s="122">
        <v>18.02</v>
      </c>
      <c r="B501" s="43" t="s">
        <v>530</v>
      </c>
      <c r="C501" s="3">
        <v>10</v>
      </c>
      <c r="D501" s="61" t="s">
        <v>27</v>
      </c>
      <c r="E501" s="196"/>
      <c r="F501" s="215">
        <f t="shared" ref="F501:F513" si="25">C501*E501</f>
        <v>0</v>
      </c>
      <c r="G501" s="183"/>
    </row>
    <row r="502" spans="1:7" ht="100.5" customHeight="1" x14ac:dyDescent="0.25">
      <c r="A502" s="122">
        <v>18.03</v>
      </c>
      <c r="B502" s="43" t="s">
        <v>531</v>
      </c>
      <c r="C502" s="3">
        <v>2</v>
      </c>
      <c r="D502" s="61" t="s">
        <v>27</v>
      </c>
      <c r="E502" s="196"/>
      <c r="F502" s="215">
        <f t="shared" si="25"/>
        <v>0</v>
      </c>
      <c r="G502" s="183"/>
    </row>
    <row r="503" spans="1:7" ht="119.25" customHeight="1" x14ac:dyDescent="0.25">
      <c r="A503" s="122">
        <v>18.04</v>
      </c>
      <c r="B503" s="43" t="s">
        <v>532</v>
      </c>
      <c r="C503" s="3">
        <v>4</v>
      </c>
      <c r="D503" s="61" t="s">
        <v>27</v>
      </c>
      <c r="E503" s="196"/>
      <c r="F503" s="215">
        <f t="shared" si="25"/>
        <v>0</v>
      </c>
      <c r="G503" s="190"/>
    </row>
    <row r="504" spans="1:7" ht="119.25" customHeight="1" x14ac:dyDescent="0.25">
      <c r="A504" s="122">
        <v>18.05</v>
      </c>
      <c r="B504" s="43" t="s">
        <v>463</v>
      </c>
      <c r="C504" s="3">
        <v>1</v>
      </c>
      <c r="D504" s="61" t="s">
        <v>27</v>
      </c>
      <c r="E504" s="196"/>
      <c r="F504" s="215">
        <f t="shared" si="25"/>
        <v>0</v>
      </c>
      <c r="G504" s="190"/>
    </row>
    <row r="505" spans="1:7" ht="95.25" customHeight="1" x14ac:dyDescent="0.25">
      <c r="A505" s="122">
        <v>18.059999999999999</v>
      </c>
      <c r="B505" s="43" t="s">
        <v>464</v>
      </c>
      <c r="C505" s="3">
        <v>4</v>
      </c>
      <c r="D505" s="61" t="s">
        <v>27</v>
      </c>
      <c r="E505" s="196"/>
      <c r="F505" s="215">
        <f t="shared" si="25"/>
        <v>0</v>
      </c>
      <c r="G505" s="183"/>
    </row>
    <row r="506" spans="1:7" ht="117.75" customHeight="1" x14ac:dyDescent="0.25">
      <c r="A506" s="122">
        <v>18.07</v>
      </c>
      <c r="B506" s="43" t="s">
        <v>459</v>
      </c>
      <c r="C506" s="3">
        <v>1</v>
      </c>
      <c r="D506" s="61" t="s">
        <v>27</v>
      </c>
      <c r="E506" s="196"/>
      <c r="F506" s="215">
        <f t="shared" si="25"/>
        <v>0</v>
      </c>
      <c r="G506" s="183"/>
    </row>
    <row r="507" spans="1:7" ht="93.75" x14ac:dyDescent="0.25">
      <c r="A507" s="122">
        <v>18.079999999999998</v>
      </c>
      <c r="B507" s="43" t="s">
        <v>460</v>
      </c>
      <c r="C507" s="3">
        <v>1</v>
      </c>
      <c r="D507" s="61" t="s">
        <v>27</v>
      </c>
      <c r="E507" s="196"/>
      <c r="F507" s="215">
        <f t="shared" si="25"/>
        <v>0</v>
      </c>
      <c r="G507" s="190"/>
    </row>
    <row r="508" spans="1:7" ht="56.25" x14ac:dyDescent="0.25">
      <c r="A508" s="122">
        <v>18.09</v>
      </c>
      <c r="B508" s="43" t="s">
        <v>533</v>
      </c>
      <c r="C508" s="3">
        <v>4</v>
      </c>
      <c r="D508" s="61" t="s">
        <v>27</v>
      </c>
      <c r="E508" s="110"/>
      <c r="F508" s="215">
        <f t="shared" si="25"/>
        <v>0</v>
      </c>
      <c r="G508" s="190"/>
    </row>
    <row r="509" spans="1:7" ht="76.5" x14ac:dyDescent="0.25">
      <c r="A509" s="122">
        <v>18.100000000000001</v>
      </c>
      <c r="B509" s="43" t="s">
        <v>534</v>
      </c>
      <c r="C509" s="3">
        <v>4</v>
      </c>
      <c r="D509" s="61" t="s">
        <v>27</v>
      </c>
      <c r="E509" s="110"/>
      <c r="F509" s="215">
        <f t="shared" si="25"/>
        <v>0</v>
      </c>
      <c r="G509" s="183"/>
    </row>
    <row r="510" spans="1:7" ht="81" customHeight="1" x14ac:dyDescent="0.25">
      <c r="A510" s="122">
        <v>18.11</v>
      </c>
      <c r="B510" s="43" t="s">
        <v>535</v>
      </c>
      <c r="C510" s="3">
        <v>2</v>
      </c>
      <c r="D510" s="61" t="s">
        <v>27</v>
      </c>
      <c r="E510" s="110"/>
      <c r="F510" s="215">
        <f t="shared" si="25"/>
        <v>0</v>
      </c>
      <c r="G510" s="190"/>
    </row>
    <row r="511" spans="1:7" ht="60.75" customHeight="1" x14ac:dyDescent="0.25">
      <c r="A511" s="122">
        <v>18.12</v>
      </c>
      <c r="B511" s="43" t="s">
        <v>514</v>
      </c>
      <c r="C511" s="3">
        <v>3</v>
      </c>
      <c r="D511" s="61" t="s">
        <v>27</v>
      </c>
      <c r="E511" s="110"/>
      <c r="F511" s="215">
        <f t="shared" si="25"/>
        <v>0</v>
      </c>
      <c r="G511" s="183"/>
    </row>
    <row r="512" spans="1:7" ht="67.5" customHeight="1" x14ac:dyDescent="0.25">
      <c r="A512" s="122">
        <v>18.13</v>
      </c>
      <c r="B512" s="43" t="s">
        <v>461</v>
      </c>
      <c r="C512" s="3">
        <v>1</v>
      </c>
      <c r="D512" s="61" t="s">
        <v>27</v>
      </c>
      <c r="E512" s="110"/>
      <c r="F512" s="215">
        <f t="shared" si="25"/>
        <v>0</v>
      </c>
      <c r="G512" s="183"/>
    </row>
    <row r="513" spans="1:7" ht="56.25" x14ac:dyDescent="0.25">
      <c r="A513" s="126">
        <v>18.14</v>
      </c>
      <c r="B513" s="70" t="s">
        <v>536</v>
      </c>
      <c r="C513" s="30">
        <v>6</v>
      </c>
      <c r="D513" s="65" t="s">
        <v>27</v>
      </c>
      <c r="E513" s="234"/>
      <c r="F513" s="215">
        <f t="shared" si="25"/>
        <v>0</v>
      </c>
      <c r="G513" s="190"/>
    </row>
    <row r="514" spans="1:7" ht="45" customHeight="1" x14ac:dyDescent="0.25">
      <c r="A514" s="123" t="s">
        <v>65</v>
      </c>
      <c r="B514" s="33" t="s">
        <v>471</v>
      </c>
      <c r="C514" s="8"/>
      <c r="D514" s="22"/>
      <c r="E514" s="184"/>
      <c r="F514" s="184"/>
      <c r="G514" s="185">
        <f>SUM(G515:G664)</f>
        <v>0</v>
      </c>
    </row>
    <row r="515" spans="1:7" ht="23.25" customHeight="1" x14ac:dyDescent="0.25">
      <c r="A515" s="146">
        <v>1</v>
      </c>
      <c r="B515" s="34" t="s">
        <v>705</v>
      </c>
      <c r="C515" s="7"/>
      <c r="D515" s="21"/>
      <c r="E515" s="186"/>
      <c r="F515" s="186"/>
      <c r="G515" s="187">
        <f>SUM(F516:F524)</f>
        <v>0</v>
      </c>
    </row>
    <row r="516" spans="1:7" ht="42" customHeight="1" x14ac:dyDescent="0.25">
      <c r="A516" s="122">
        <v>1.01</v>
      </c>
      <c r="B516" s="17" t="s">
        <v>96</v>
      </c>
      <c r="C516" s="3">
        <v>21633.66</v>
      </c>
      <c r="D516" s="3" t="s">
        <v>553</v>
      </c>
      <c r="E516" s="110"/>
      <c r="F516" s="110">
        <f>C516*E516</f>
        <v>0</v>
      </c>
      <c r="G516" s="190"/>
    </row>
    <row r="517" spans="1:7" ht="42" customHeight="1" x14ac:dyDescent="0.25">
      <c r="A517" s="122">
        <v>1.02</v>
      </c>
      <c r="B517" s="17" t="s">
        <v>97</v>
      </c>
      <c r="C517" s="3">
        <v>5660.42</v>
      </c>
      <c r="D517" s="3" t="s">
        <v>553</v>
      </c>
      <c r="E517" s="110"/>
      <c r="F517" s="110">
        <f t="shared" ref="F517:F524" si="26">C517*E517</f>
        <v>0</v>
      </c>
      <c r="G517" s="183"/>
    </row>
    <row r="518" spans="1:7" ht="42" customHeight="1" x14ac:dyDescent="0.25">
      <c r="A518" s="122">
        <v>1.03</v>
      </c>
      <c r="B518" s="17" t="s">
        <v>589</v>
      </c>
      <c r="C518" s="3">
        <v>9184</v>
      </c>
      <c r="D518" s="3"/>
      <c r="E518" s="110"/>
      <c r="F518" s="110">
        <f t="shared" si="26"/>
        <v>0</v>
      </c>
      <c r="G518" s="183"/>
    </row>
    <row r="519" spans="1:7" ht="21.95" customHeight="1" x14ac:dyDescent="0.25">
      <c r="A519" s="122">
        <v>1.04</v>
      </c>
      <c r="B519" s="17" t="s">
        <v>579</v>
      </c>
      <c r="C519" s="3">
        <v>45700.2</v>
      </c>
      <c r="D519" s="3" t="s">
        <v>553</v>
      </c>
      <c r="E519" s="110"/>
      <c r="F519" s="110">
        <f t="shared" si="26"/>
        <v>0</v>
      </c>
      <c r="G519" s="190"/>
    </row>
    <row r="520" spans="1:7" ht="21.95" customHeight="1" x14ac:dyDescent="0.25">
      <c r="A520" s="122">
        <v>1.05</v>
      </c>
      <c r="B520" s="17" t="s">
        <v>585</v>
      </c>
      <c r="C520" s="3">
        <v>33810.120000000003</v>
      </c>
      <c r="D520" s="3" t="s">
        <v>553</v>
      </c>
      <c r="E520" s="110"/>
      <c r="F520" s="110">
        <f t="shared" si="26"/>
        <v>0</v>
      </c>
      <c r="G520" s="190"/>
    </row>
    <row r="521" spans="1:7" ht="21.95" customHeight="1" x14ac:dyDescent="0.25">
      <c r="A521" s="122">
        <v>1.06</v>
      </c>
      <c r="B521" s="17" t="s">
        <v>89</v>
      </c>
      <c r="C521" s="3">
        <v>94793.64</v>
      </c>
      <c r="D521" s="3" t="s">
        <v>553</v>
      </c>
      <c r="E521" s="110"/>
      <c r="F521" s="110">
        <f t="shared" si="26"/>
        <v>0</v>
      </c>
      <c r="G521" s="183"/>
    </row>
    <row r="522" spans="1:7" ht="42" customHeight="1" x14ac:dyDescent="0.25">
      <c r="A522" s="122">
        <v>1.07</v>
      </c>
      <c r="B522" s="17" t="s">
        <v>859</v>
      </c>
      <c r="C522" s="3">
        <v>1299.5899999999999</v>
      </c>
      <c r="D522" s="3" t="s">
        <v>33</v>
      </c>
      <c r="E522" s="110"/>
      <c r="F522" s="110">
        <f t="shared" si="26"/>
        <v>0</v>
      </c>
      <c r="G522" s="183"/>
    </row>
    <row r="523" spans="1:7" ht="42" customHeight="1" x14ac:dyDescent="0.25">
      <c r="A523" s="122">
        <v>1.08</v>
      </c>
      <c r="B523" s="4" t="s">
        <v>590</v>
      </c>
      <c r="C523" s="3">
        <v>18</v>
      </c>
      <c r="D523" s="3" t="s">
        <v>27</v>
      </c>
      <c r="E523" s="110"/>
      <c r="F523" s="110">
        <f t="shared" si="26"/>
        <v>0</v>
      </c>
      <c r="G523" s="183"/>
    </row>
    <row r="524" spans="1:7" ht="42" customHeight="1" x14ac:dyDescent="0.25">
      <c r="A524" s="122">
        <v>1.0900000000000001</v>
      </c>
      <c r="B524" s="4" t="s">
        <v>588</v>
      </c>
      <c r="C524" s="3">
        <v>6</v>
      </c>
      <c r="D524" s="3" t="s">
        <v>27</v>
      </c>
      <c r="E524" s="110"/>
      <c r="F524" s="110">
        <f t="shared" si="26"/>
        <v>0</v>
      </c>
      <c r="G524" s="190"/>
    </row>
    <row r="525" spans="1:7" ht="23.1" customHeight="1" x14ac:dyDescent="0.25">
      <c r="A525" s="146">
        <v>2</v>
      </c>
      <c r="B525" s="34" t="s">
        <v>706</v>
      </c>
      <c r="C525" s="7"/>
      <c r="D525" s="21"/>
      <c r="E525" s="186"/>
      <c r="F525" s="186"/>
      <c r="G525" s="187">
        <f>SUM(F526:F530)</f>
        <v>0</v>
      </c>
    </row>
    <row r="526" spans="1:7" ht="43.5" customHeight="1" x14ac:dyDescent="0.25">
      <c r="A526" s="122">
        <v>2.0099999999999998</v>
      </c>
      <c r="B526" s="31" t="s">
        <v>167</v>
      </c>
      <c r="C526" s="3">
        <v>7.58</v>
      </c>
      <c r="D526" s="3" t="s">
        <v>35</v>
      </c>
      <c r="E526" s="110"/>
      <c r="F526" s="110">
        <f t="shared" ref="F526:F530" si="27">C526*E526</f>
        <v>0</v>
      </c>
      <c r="G526" s="190"/>
    </row>
    <row r="527" spans="1:7" ht="42" x14ac:dyDescent="0.25">
      <c r="A527" s="122">
        <v>2.02</v>
      </c>
      <c r="B527" s="17" t="s">
        <v>90</v>
      </c>
      <c r="C527" s="3">
        <v>20.73</v>
      </c>
      <c r="D527" s="3" t="s">
        <v>35</v>
      </c>
      <c r="E527" s="110"/>
      <c r="F527" s="110">
        <f t="shared" si="27"/>
        <v>0</v>
      </c>
      <c r="G527" s="183"/>
    </row>
    <row r="528" spans="1:7" ht="60.75" customHeight="1" x14ac:dyDescent="0.25">
      <c r="A528" s="122">
        <v>2.0299999999999998</v>
      </c>
      <c r="B528" s="31" t="s">
        <v>770</v>
      </c>
      <c r="C528" s="3">
        <v>2.66</v>
      </c>
      <c r="D528" s="3" t="s">
        <v>35</v>
      </c>
      <c r="E528" s="110"/>
      <c r="F528" s="110">
        <f t="shared" si="27"/>
        <v>0</v>
      </c>
      <c r="G528" s="183"/>
    </row>
    <row r="529" spans="1:7" ht="42" customHeight="1" x14ac:dyDescent="0.25">
      <c r="A529" s="122">
        <v>2.04</v>
      </c>
      <c r="B529" s="17" t="s">
        <v>133</v>
      </c>
      <c r="C529" s="3">
        <v>0.54</v>
      </c>
      <c r="D529" s="3" t="s">
        <v>35</v>
      </c>
      <c r="E529" s="110"/>
      <c r="F529" s="110">
        <f t="shared" si="27"/>
        <v>0</v>
      </c>
      <c r="G529" s="190"/>
    </row>
    <row r="530" spans="1:7" ht="42.75" customHeight="1" x14ac:dyDescent="0.25">
      <c r="A530" s="122">
        <v>2.0499999999999998</v>
      </c>
      <c r="B530" s="17" t="s">
        <v>180</v>
      </c>
      <c r="C530" s="3">
        <v>0.34</v>
      </c>
      <c r="D530" s="3" t="s">
        <v>35</v>
      </c>
      <c r="E530" s="110"/>
      <c r="F530" s="110">
        <f t="shared" si="27"/>
        <v>0</v>
      </c>
      <c r="G530" s="190"/>
    </row>
    <row r="531" spans="1:7" ht="23.25" customHeight="1" x14ac:dyDescent="0.25">
      <c r="A531" s="146">
        <v>3</v>
      </c>
      <c r="B531" s="34" t="s">
        <v>707</v>
      </c>
      <c r="C531" s="7"/>
      <c r="D531" s="21"/>
      <c r="E531" s="186"/>
      <c r="F531" s="186"/>
      <c r="G531" s="187">
        <f>SUM(F532:F532)</f>
        <v>0</v>
      </c>
    </row>
    <row r="532" spans="1:7" ht="22.5" customHeight="1" x14ac:dyDescent="0.25">
      <c r="A532" s="125">
        <v>3.01</v>
      </c>
      <c r="B532" s="35" t="s">
        <v>137</v>
      </c>
      <c r="C532" s="27">
        <v>414.38</v>
      </c>
      <c r="D532" s="2" t="s">
        <v>33</v>
      </c>
      <c r="E532" s="192"/>
      <c r="F532" s="181">
        <f>C532*E532</f>
        <v>0</v>
      </c>
      <c r="G532" s="190"/>
    </row>
    <row r="533" spans="1:7" ht="42" customHeight="1" x14ac:dyDescent="0.25">
      <c r="A533" s="146">
        <v>4</v>
      </c>
      <c r="B533" s="34" t="s">
        <v>806</v>
      </c>
      <c r="C533" s="7"/>
      <c r="D533" s="21"/>
      <c r="E533" s="186"/>
      <c r="F533" s="186"/>
      <c r="G533" s="187">
        <f>SUM(F534:F537)</f>
        <v>0</v>
      </c>
    </row>
    <row r="534" spans="1:7" ht="43.5" customHeight="1" x14ac:dyDescent="0.25">
      <c r="A534" s="122">
        <v>4.01</v>
      </c>
      <c r="B534" s="17" t="s">
        <v>801</v>
      </c>
      <c r="C534" s="3">
        <v>251.46</v>
      </c>
      <c r="D534" s="3" t="s">
        <v>33</v>
      </c>
      <c r="E534" s="110"/>
      <c r="F534" s="110">
        <f>C534*E534</f>
        <v>0</v>
      </c>
      <c r="G534" s="190"/>
    </row>
    <row r="535" spans="1:7" ht="42" customHeight="1" x14ac:dyDescent="0.25">
      <c r="A535" s="122">
        <v>4.0199999999999996</v>
      </c>
      <c r="B535" s="17" t="s">
        <v>805</v>
      </c>
      <c r="C535" s="3">
        <v>148.65</v>
      </c>
      <c r="D535" s="3" t="s">
        <v>33</v>
      </c>
      <c r="E535" s="110"/>
      <c r="F535" s="110">
        <f>C535*E535</f>
        <v>0</v>
      </c>
      <c r="G535" s="183"/>
    </row>
    <row r="536" spans="1:7" ht="21.75" customHeight="1" x14ac:dyDescent="0.25">
      <c r="A536" s="122">
        <v>4.03</v>
      </c>
      <c r="B536" s="17" t="s">
        <v>117</v>
      </c>
      <c r="C536" s="3">
        <v>708.58</v>
      </c>
      <c r="D536" s="3" t="s">
        <v>33</v>
      </c>
      <c r="E536" s="110"/>
      <c r="F536" s="110">
        <f>C536*E536</f>
        <v>0</v>
      </c>
      <c r="G536" s="190"/>
    </row>
    <row r="537" spans="1:7" ht="42" customHeight="1" x14ac:dyDescent="0.25">
      <c r="A537" s="122">
        <v>4.04</v>
      </c>
      <c r="B537" s="17" t="s">
        <v>153</v>
      </c>
      <c r="C537" s="3">
        <v>154.12</v>
      </c>
      <c r="D537" s="3" t="s">
        <v>33</v>
      </c>
      <c r="E537" s="110"/>
      <c r="F537" s="110">
        <f>C537*E537</f>
        <v>0</v>
      </c>
      <c r="G537" s="183"/>
    </row>
    <row r="538" spans="1:7" ht="23.25" customHeight="1" x14ac:dyDescent="0.25">
      <c r="A538" s="146">
        <v>5</v>
      </c>
      <c r="B538" s="34" t="s">
        <v>708</v>
      </c>
      <c r="C538" s="7"/>
      <c r="D538" s="21"/>
      <c r="E538" s="186"/>
      <c r="F538" s="186"/>
      <c r="G538" s="187">
        <f>SUM(F539:F544)</f>
        <v>0</v>
      </c>
    </row>
    <row r="539" spans="1:7" ht="39.950000000000003" customHeight="1" x14ac:dyDescent="0.25">
      <c r="A539" s="122">
        <v>5.01</v>
      </c>
      <c r="B539" s="17" t="s">
        <v>44</v>
      </c>
      <c r="C539" s="3">
        <v>119.49</v>
      </c>
      <c r="D539" s="3" t="s">
        <v>33</v>
      </c>
      <c r="E539" s="110"/>
      <c r="F539" s="110">
        <f>C539*E539</f>
        <v>0</v>
      </c>
      <c r="G539" s="190"/>
    </row>
    <row r="540" spans="1:7" ht="21.75" customHeight="1" x14ac:dyDescent="0.25">
      <c r="A540" s="122">
        <v>5.0199999999999996</v>
      </c>
      <c r="B540" s="17" t="s">
        <v>4</v>
      </c>
      <c r="C540" s="3">
        <v>590.72</v>
      </c>
      <c r="D540" s="3" t="s">
        <v>33</v>
      </c>
      <c r="E540" s="110"/>
      <c r="F540" s="110">
        <f t="shared" ref="F540:F544" si="28">C540*E540</f>
        <v>0</v>
      </c>
      <c r="G540" s="183"/>
    </row>
    <row r="541" spans="1:7" ht="22.5" customHeight="1" x14ac:dyDescent="0.25">
      <c r="A541" s="122">
        <v>5.03</v>
      </c>
      <c r="B541" s="17" t="s">
        <v>38</v>
      </c>
      <c r="C541" s="3">
        <v>110.34</v>
      </c>
      <c r="D541" s="3" t="s">
        <v>33</v>
      </c>
      <c r="E541" s="110"/>
      <c r="F541" s="110">
        <f t="shared" si="28"/>
        <v>0</v>
      </c>
      <c r="G541" s="190"/>
    </row>
    <row r="542" spans="1:7" ht="22.5" customHeight="1" x14ac:dyDescent="0.25">
      <c r="A542" s="122">
        <v>5.04</v>
      </c>
      <c r="B542" s="17" t="s">
        <v>5</v>
      </c>
      <c r="C542" s="3">
        <v>148.5</v>
      </c>
      <c r="D542" s="3" t="s">
        <v>3</v>
      </c>
      <c r="E542" s="110"/>
      <c r="F542" s="110">
        <f t="shared" si="28"/>
        <v>0</v>
      </c>
      <c r="G542" s="183"/>
    </row>
    <row r="543" spans="1:7" ht="22.5" customHeight="1" x14ac:dyDescent="0.25">
      <c r="A543" s="122">
        <v>5.05</v>
      </c>
      <c r="B543" s="17" t="s">
        <v>6</v>
      </c>
      <c r="C543" s="3">
        <v>32.64</v>
      </c>
      <c r="D543" s="3" t="s">
        <v>3</v>
      </c>
      <c r="E543" s="110"/>
      <c r="F543" s="110">
        <f t="shared" si="28"/>
        <v>0</v>
      </c>
      <c r="G543" s="190"/>
    </row>
    <row r="544" spans="1:7" ht="22.5" customHeight="1" x14ac:dyDescent="0.25">
      <c r="A544" s="122">
        <v>5.0599999999999996</v>
      </c>
      <c r="B544" s="17" t="s">
        <v>39</v>
      </c>
      <c r="C544" s="3">
        <v>17.170000000000002</v>
      </c>
      <c r="D544" s="3" t="s">
        <v>3</v>
      </c>
      <c r="E544" s="110"/>
      <c r="F544" s="110">
        <f t="shared" si="28"/>
        <v>0</v>
      </c>
      <c r="G544" s="190"/>
    </row>
    <row r="545" spans="1:7" ht="42" customHeight="1" x14ac:dyDescent="0.25">
      <c r="A545" s="146">
        <v>6</v>
      </c>
      <c r="B545" s="34" t="s">
        <v>808</v>
      </c>
      <c r="C545" s="7"/>
      <c r="D545" s="21"/>
      <c r="E545" s="186"/>
      <c r="F545" s="186"/>
      <c r="G545" s="187">
        <f>SUM(F546:F547)</f>
        <v>0</v>
      </c>
    </row>
    <row r="546" spans="1:7" ht="23.1" customHeight="1" x14ac:dyDescent="0.25">
      <c r="A546" s="122">
        <v>6.01</v>
      </c>
      <c r="B546" s="17" t="s">
        <v>862</v>
      </c>
      <c r="C546" s="3">
        <v>1151.72</v>
      </c>
      <c r="D546" s="3" t="s">
        <v>33</v>
      </c>
      <c r="E546" s="110"/>
      <c r="F546" s="110">
        <f>C546*E546</f>
        <v>0</v>
      </c>
      <c r="G546" s="190"/>
    </row>
    <row r="547" spans="1:7" ht="23.1" customHeight="1" x14ac:dyDescent="0.25">
      <c r="A547" s="122">
        <v>6.02</v>
      </c>
      <c r="B547" s="17" t="s">
        <v>865</v>
      </c>
      <c r="C547" s="3">
        <v>723.58</v>
      </c>
      <c r="D547" s="5" t="s">
        <v>32</v>
      </c>
      <c r="E547" s="110"/>
      <c r="F547" s="110">
        <f>C547*E547</f>
        <v>0</v>
      </c>
      <c r="G547" s="183"/>
    </row>
    <row r="548" spans="1:7" ht="42" customHeight="1" x14ac:dyDescent="0.25">
      <c r="A548" s="146">
        <v>7</v>
      </c>
      <c r="B548" s="34" t="s">
        <v>809</v>
      </c>
      <c r="C548" s="7"/>
      <c r="D548" s="21"/>
      <c r="E548" s="186"/>
      <c r="F548" s="186"/>
      <c r="G548" s="187">
        <f>SUM(F549:F552)</f>
        <v>0</v>
      </c>
    </row>
    <row r="549" spans="1:7" ht="23.1" customHeight="1" x14ac:dyDescent="0.25">
      <c r="A549" s="122">
        <v>7.01</v>
      </c>
      <c r="B549" s="17" t="s">
        <v>100</v>
      </c>
      <c r="C549" s="3">
        <v>95.42</v>
      </c>
      <c r="D549" s="3" t="s">
        <v>33</v>
      </c>
      <c r="E549" s="110"/>
      <c r="F549" s="110">
        <f>C549*E549</f>
        <v>0</v>
      </c>
      <c r="G549" s="190"/>
    </row>
    <row r="550" spans="1:7" ht="37.5" x14ac:dyDescent="0.25">
      <c r="A550" s="122">
        <v>7.02</v>
      </c>
      <c r="B550" s="17" t="s">
        <v>118</v>
      </c>
      <c r="C550" s="3">
        <v>2.48</v>
      </c>
      <c r="D550" s="3" t="s">
        <v>33</v>
      </c>
      <c r="E550" s="110"/>
      <c r="F550" s="110">
        <f>C550*E550</f>
        <v>0</v>
      </c>
      <c r="G550" s="183"/>
    </row>
    <row r="551" spans="1:7" ht="60.75" customHeight="1" x14ac:dyDescent="0.25">
      <c r="A551" s="122">
        <v>7.03</v>
      </c>
      <c r="B551" s="31" t="s">
        <v>869</v>
      </c>
      <c r="C551" s="3">
        <v>13.62</v>
      </c>
      <c r="D551" s="3" t="s">
        <v>33</v>
      </c>
      <c r="E551" s="110"/>
      <c r="F551" s="110">
        <f>C551*E551</f>
        <v>0</v>
      </c>
      <c r="G551" s="183"/>
    </row>
    <row r="552" spans="1:7" ht="20.100000000000001" customHeight="1" x14ac:dyDescent="0.25">
      <c r="A552" s="122">
        <v>7.04</v>
      </c>
      <c r="B552" s="17" t="s">
        <v>49</v>
      </c>
      <c r="C552" s="3">
        <v>24.71</v>
      </c>
      <c r="D552" s="3" t="s">
        <v>33</v>
      </c>
      <c r="E552" s="110"/>
      <c r="F552" s="110">
        <f>C552*E552</f>
        <v>0</v>
      </c>
      <c r="G552" s="190"/>
    </row>
    <row r="553" spans="1:7" ht="23.1" customHeight="1" x14ac:dyDescent="0.25">
      <c r="A553" s="146">
        <v>8</v>
      </c>
      <c r="B553" s="34" t="s">
        <v>709</v>
      </c>
      <c r="C553" s="7"/>
      <c r="D553" s="21"/>
      <c r="E553" s="186"/>
      <c r="F553" s="186"/>
      <c r="G553" s="187">
        <f>SUM(F554:F558)</f>
        <v>0</v>
      </c>
    </row>
    <row r="554" spans="1:7" s="167" customFormat="1" ht="42.75" customHeight="1" x14ac:dyDescent="0.25">
      <c r="A554" s="122">
        <v>8.01</v>
      </c>
      <c r="B554" s="17" t="s">
        <v>41</v>
      </c>
      <c r="C554" s="3">
        <v>75.12</v>
      </c>
      <c r="D554" s="3" t="s">
        <v>3</v>
      </c>
      <c r="E554" s="110"/>
      <c r="F554" s="110">
        <f t="shared" ref="F554:F558" si="29">C554*E554</f>
        <v>0</v>
      </c>
      <c r="G554" s="190"/>
    </row>
    <row r="555" spans="1:7" s="75" customFormat="1" ht="22.5" customHeight="1" x14ac:dyDescent="0.25">
      <c r="A555" s="122">
        <v>8.02</v>
      </c>
      <c r="B555" s="17" t="s">
        <v>42</v>
      </c>
      <c r="C555" s="3">
        <v>18.75</v>
      </c>
      <c r="D555" s="3" t="s">
        <v>33</v>
      </c>
      <c r="E555" s="110"/>
      <c r="F555" s="110">
        <f t="shared" si="29"/>
        <v>0</v>
      </c>
      <c r="G555" s="183"/>
    </row>
    <row r="556" spans="1:7" s="75" customFormat="1" ht="42" customHeight="1" x14ac:dyDescent="0.25">
      <c r="A556" s="122">
        <v>8.0299999999999994</v>
      </c>
      <c r="B556" s="17" t="s">
        <v>755</v>
      </c>
      <c r="C556" s="3">
        <v>8.1999999999999993</v>
      </c>
      <c r="D556" s="3" t="s">
        <v>3</v>
      </c>
      <c r="E556" s="110"/>
      <c r="F556" s="110">
        <f t="shared" si="29"/>
        <v>0</v>
      </c>
      <c r="G556" s="191"/>
    </row>
    <row r="557" spans="1:7" s="75" customFormat="1" ht="101.25" customHeight="1" x14ac:dyDescent="0.25">
      <c r="A557" s="122">
        <v>8.0399999999999991</v>
      </c>
      <c r="B557" s="31" t="s">
        <v>916</v>
      </c>
      <c r="C557" s="3">
        <v>8.1999999999999993</v>
      </c>
      <c r="D557" s="3" t="s">
        <v>3</v>
      </c>
      <c r="E557" s="110"/>
      <c r="F557" s="110">
        <f t="shared" si="29"/>
        <v>0</v>
      </c>
      <c r="G557" s="190"/>
    </row>
    <row r="558" spans="1:7" s="75" customFormat="1" ht="21.75" customHeight="1" x14ac:dyDescent="0.25">
      <c r="A558" s="122">
        <v>8.0500000000000007</v>
      </c>
      <c r="B558" s="17" t="s">
        <v>150</v>
      </c>
      <c r="C558" s="3">
        <v>47.09</v>
      </c>
      <c r="D558" s="3" t="s">
        <v>32</v>
      </c>
      <c r="E558" s="110"/>
      <c r="F558" s="110">
        <f t="shared" si="29"/>
        <v>0</v>
      </c>
      <c r="G558" s="183"/>
    </row>
    <row r="559" spans="1:7" s="75" customFormat="1" ht="42" customHeight="1" x14ac:dyDescent="0.25">
      <c r="A559" s="146">
        <v>9</v>
      </c>
      <c r="B559" s="34" t="s">
        <v>807</v>
      </c>
      <c r="C559" s="7"/>
      <c r="D559" s="21"/>
      <c r="E559" s="186"/>
      <c r="F559" s="186"/>
      <c r="G559" s="187">
        <f>SUM(F560:F561)</f>
        <v>0</v>
      </c>
    </row>
    <row r="560" spans="1:7" s="167" customFormat="1" ht="79.5" customHeight="1" x14ac:dyDescent="0.25">
      <c r="A560" s="122">
        <v>9.01</v>
      </c>
      <c r="B560" s="17" t="s">
        <v>753</v>
      </c>
      <c r="C560" s="3">
        <v>1154.57</v>
      </c>
      <c r="D560" s="3" t="s">
        <v>33</v>
      </c>
      <c r="E560" s="110"/>
      <c r="F560" s="110">
        <f>C560*E560</f>
        <v>0</v>
      </c>
      <c r="G560" s="190"/>
    </row>
    <row r="561" spans="1:7" s="167" customFormat="1" ht="62.1" customHeight="1" x14ac:dyDescent="0.25">
      <c r="A561" s="122">
        <v>9.02</v>
      </c>
      <c r="B561" s="17" t="s">
        <v>861</v>
      </c>
      <c r="C561" s="3">
        <v>50.78</v>
      </c>
      <c r="D561" s="3" t="s">
        <v>33</v>
      </c>
      <c r="E561" s="110"/>
      <c r="F561" s="110">
        <f>C561*E561</f>
        <v>0</v>
      </c>
      <c r="G561" s="183"/>
    </row>
    <row r="562" spans="1:7" s="167" customFormat="1" ht="42" customHeight="1" x14ac:dyDescent="0.25">
      <c r="A562" s="146">
        <v>10</v>
      </c>
      <c r="B562" s="34" t="s">
        <v>810</v>
      </c>
      <c r="C562" s="7"/>
      <c r="D562" s="21"/>
      <c r="E562" s="186"/>
      <c r="F562" s="186"/>
      <c r="G562" s="187">
        <f>SUM(F563:F565)</f>
        <v>0</v>
      </c>
    </row>
    <row r="563" spans="1:7" s="167" customFormat="1" ht="60" customHeight="1" x14ac:dyDescent="0.25">
      <c r="A563" s="122">
        <v>10.01</v>
      </c>
      <c r="B563" s="17" t="s">
        <v>186</v>
      </c>
      <c r="C563" s="5">
        <v>497.11</v>
      </c>
      <c r="D563" s="3" t="s">
        <v>36</v>
      </c>
      <c r="E563" s="110"/>
      <c r="F563" s="110">
        <f>C563*E563</f>
        <v>0</v>
      </c>
      <c r="G563" s="190"/>
    </row>
    <row r="564" spans="1:7" s="167" customFormat="1" ht="39.950000000000003" customHeight="1" x14ac:dyDescent="0.25">
      <c r="A564" s="122">
        <v>10.02</v>
      </c>
      <c r="B564" s="17" t="s">
        <v>92</v>
      </c>
      <c r="C564" s="3">
        <v>1036.92</v>
      </c>
      <c r="D564" s="3" t="s">
        <v>36</v>
      </c>
      <c r="E564" s="110"/>
      <c r="F564" s="110">
        <f>C564*E564</f>
        <v>0</v>
      </c>
      <c r="G564" s="183"/>
    </row>
    <row r="565" spans="1:7" s="75" customFormat="1" ht="39" customHeight="1" x14ac:dyDescent="0.25">
      <c r="A565" s="122">
        <v>10.029999999999999</v>
      </c>
      <c r="B565" s="17" t="s">
        <v>84</v>
      </c>
      <c r="C565" s="3">
        <v>21</v>
      </c>
      <c r="D565" s="3" t="s">
        <v>27</v>
      </c>
      <c r="E565" s="110"/>
      <c r="F565" s="110">
        <f>C565*E565</f>
        <v>0</v>
      </c>
      <c r="G565" s="190"/>
    </row>
    <row r="566" spans="1:7" s="167" customFormat="1" ht="42" customHeight="1" x14ac:dyDescent="0.25">
      <c r="A566" s="146">
        <v>11</v>
      </c>
      <c r="B566" s="34" t="s">
        <v>811</v>
      </c>
      <c r="C566" s="7"/>
      <c r="D566" s="21"/>
      <c r="E566" s="186"/>
      <c r="F566" s="186"/>
      <c r="G566" s="187">
        <f>SUM(F567:F568)</f>
        <v>0</v>
      </c>
    </row>
    <row r="567" spans="1:7" s="75" customFormat="1" ht="42" customHeight="1" x14ac:dyDescent="0.25">
      <c r="A567" s="122">
        <v>11.01</v>
      </c>
      <c r="B567" s="17" t="s">
        <v>93</v>
      </c>
      <c r="C567" s="3">
        <v>935.15</v>
      </c>
      <c r="D567" s="3" t="s">
        <v>36</v>
      </c>
      <c r="E567" s="110"/>
      <c r="F567" s="110">
        <f>C567*E567</f>
        <v>0</v>
      </c>
      <c r="G567" s="190"/>
    </row>
    <row r="568" spans="1:7" s="75" customFormat="1" ht="42.75" customHeight="1" x14ac:dyDescent="0.25">
      <c r="A568" s="122">
        <v>11.02</v>
      </c>
      <c r="B568" s="17" t="s">
        <v>94</v>
      </c>
      <c r="C568" s="3">
        <v>230.59</v>
      </c>
      <c r="D568" s="3" t="s">
        <v>36</v>
      </c>
      <c r="E568" s="110"/>
      <c r="F568" s="110">
        <f>C568*E568</f>
        <v>0</v>
      </c>
      <c r="G568" s="183"/>
    </row>
    <row r="569" spans="1:7" s="75" customFormat="1" ht="42" customHeight="1" x14ac:dyDescent="0.25">
      <c r="A569" s="146">
        <v>12</v>
      </c>
      <c r="B569" s="34" t="s">
        <v>812</v>
      </c>
      <c r="C569" s="7"/>
      <c r="D569" s="21"/>
      <c r="E569" s="186"/>
      <c r="F569" s="186"/>
      <c r="G569" s="187">
        <f>SUM(F570:F572)</f>
        <v>0</v>
      </c>
    </row>
    <row r="570" spans="1:7" s="75" customFormat="1" ht="23.1" customHeight="1" x14ac:dyDescent="0.25">
      <c r="A570" s="122">
        <v>12.01</v>
      </c>
      <c r="B570" s="17" t="s">
        <v>46</v>
      </c>
      <c r="C570" s="3">
        <v>13.55</v>
      </c>
      <c r="D570" s="3" t="s">
        <v>7</v>
      </c>
      <c r="E570" s="110"/>
      <c r="F570" s="110">
        <f>C570*E570</f>
        <v>0</v>
      </c>
      <c r="G570" s="190"/>
    </row>
    <row r="571" spans="1:7" s="75" customFormat="1" ht="23.1" customHeight="1" x14ac:dyDescent="0.25">
      <c r="A571" s="122">
        <v>12.02</v>
      </c>
      <c r="B571" s="17" t="s">
        <v>47</v>
      </c>
      <c r="C571" s="3">
        <v>7.22</v>
      </c>
      <c r="D571" s="3" t="s">
        <v>7</v>
      </c>
      <c r="E571" s="110"/>
      <c r="F571" s="110">
        <f>C571*E571</f>
        <v>0</v>
      </c>
      <c r="G571" s="183"/>
    </row>
    <row r="572" spans="1:7" s="167" customFormat="1" ht="23.1" customHeight="1" x14ac:dyDescent="0.25">
      <c r="A572" s="122">
        <v>12.03</v>
      </c>
      <c r="B572" s="17" t="s">
        <v>48</v>
      </c>
      <c r="C572" s="3">
        <v>2.86</v>
      </c>
      <c r="D572" s="3" t="s">
        <v>33</v>
      </c>
      <c r="E572" s="110"/>
      <c r="F572" s="110">
        <f>C572*E572</f>
        <v>0</v>
      </c>
      <c r="G572" s="190"/>
    </row>
    <row r="573" spans="1:7" s="167" customFormat="1" ht="23.1" customHeight="1" x14ac:dyDescent="0.25">
      <c r="A573" s="146">
        <v>13</v>
      </c>
      <c r="B573" s="34" t="s">
        <v>710</v>
      </c>
      <c r="C573" s="7"/>
      <c r="D573" s="21"/>
      <c r="E573" s="186"/>
      <c r="F573" s="186"/>
      <c r="G573" s="187">
        <f>SUM(F575:F603)</f>
        <v>0</v>
      </c>
    </row>
    <row r="574" spans="1:7" s="167" customFormat="1" ht="23.1" customHeight="1" x14ac:dyDescent="0.25">
      <c r="A574" s="153" t="s">
        <v>397</v>
      </c>
      <c r="B574" s="154" t="s">
        <v>711</v>
      </c>
      <c r="C574" s="155"/>
      <c r="D574" s="156"/>
      <c r="E574" s="194"/>
      <c r="F574" s="194"/>
      <c r="G574" s="182"/>
    </row>
    <row r="575" spans="1:7" s="167" customFormat="1" ht="61.5" customHeight="1" x14ac:dyDescent="0.25">
      <c r="A575" s="129" t="s">
        <v>399</v>
      </c>
      <c r="B575" s="152" t="s">
        <v>600</v>
      </c>
      <c r="C575" s="81">
        <v>7</v>
      </c>
      <c r="D575" s="82" t="s">
        <v>27</v>
      </c>
      <c r="E575" s="195"/>
      <c r="F575" s="109">
        <f>C575*E575</f>
        <v>0</v>
      </c>
      <c r="G575" s="191"/>
    </row>
    <row r="576" spans="1:7" s="167" customFormat="1" ht="61.5" customHeight="1" x14ac:dyDescent="0.25">
      <c r="A576" s="102" t="s">
        <v>400</v>
      </c>
      <c r="B576" s="59" t="s">
        <v>605</v>
      </c>
      <c r="C576" s="28">
        <v>4</v>
      </c>
      <c r="D576" s="61" t="s">
        <v>27</v>
      </c>
      <c r="E576" s="193"/>
      <c r="F576" s="110">
        <f t="shared" ref="F576:F590" si="30">C576*E576</f>
        <v>0</v>
      </c>
      <c r="G576" s="190"/>
    </row>
    <row r="577" spans="1:7" ht="58.5" customHeight="1" x14ac:dyDescent="0.25">
      <c r="A577" s="102" t="s">
        <v>401</v>
      </c>
      <c r="B577" s="59" t="s">
        <v>606</v>
      </c>
      <c r="C577" s="28">
        <v>2</v>
      </c>
      <c r="D577" s="61" t="s">
        <v>27</v>
      </c>
      <c r="E577" s="193"/>
      <c r="F577" s="110">
        <f t="shared" si="30"/>
        <v>0</v>
      </c>
      <c r="G577" s="190"/>
    </row>
    <row r="578" spans="1:7" ht="96" customHeight="1" x14ac:dyDescent="0.25">
      <c r="A578" s="102" t="s">
        <v>402</v>
      </c>
      <c r="B578" s="59" t="s">
        <v>444</v>
      </c>
      <c r="C578" s="28">
        <v>7</v>
      </c>
      <c r="D578" s="61" t="s">
        <v>27</v>
      </c>
      <c r="E578" s="196"/>
      <c r="F578" s="110">
        <f t="shared" si="30"/>
        <v>0</v>
      </c>
      <c r="G578" s="190"/>
    </row>
    <row r="579" spans="1:7" ht="60" customHeight="1" x14ac:dyDescent="0.25">
      <c r="A579" s="102" t="s">
        <v>403</v>
      </c>
      <c r="B579" s="59" t="s">
        <v>505</v>
      </c>
      <c r="C579" s="28">
        <v>4</v>
      </c>
      <c r="D579" s="61" t="s">
        <v>27</v>
      </c>
      <c r="E579" s="196"/>
      <c r="F579" s="110">
        <f t="shared" si="30"/>
        <v>0</v>
      </c>
      <c r="G579" s="183"/>
    </row>
    <row r="580" spans="1:7" ht="78.75" customHeight="1" x14ac:dyDescent="0.25">
      <c r="A580" s="102" t="s">
        <v>404</v>
      </c>
      <c r="B580" s="59" t="s">
        <v>395</v>
      </c>
      <c r="C580" s="28">
        <v>2</v>
      </c>
      <c r="D580" s="61" t="s">
        <v>27</v>
      </c>
      <c r="E580" s="196"/>
      <c r="F580" s="110">
        <f t="shared" si="30"/>
        <v>0</v>
      </c>
      <c r="G580" s="190"/>
    </row>
    <row r="581" spans="1:7" ht="39.950000000000003" customHeight="1" x14ac:dyDescent="0.25">
      <c r="A581" s="102" t="s">
        <v>405</v>
      </c>
      <c r="B581" s="59" t="s">
        <v>540</v>
      </c>
      <c r="C581" s="28">
        <v>2</v>
      </c>
      <c r="D581" s="61" t="s">
        <v>27</v>
      </c>
      <c r="E581" s="193"/>
      <c r="F581" s="110">
        <f t="shared" si="30"/>
        <v>0</v>
      </c>
      <c r="G581" s="190"/>
    </row>
    <row r="582" spans="1:7" ht="22.5" customHeight="1" x14ac:dyDescent="0.25">
      <c r="A582" s="102" t="s">
        <v>406</v>
      </c>
      <c r="B582" s="63" t="s">
        <v>258</v>
      </c>
      <c r="C582" s="28">
        <v>2</v>
      </c>
      <c r="D582" s="61" t="s">
        <v>27</v>
      </c>
      <c r="E582" s="193"/>
      <c r="F582" s="110">
        <f t="shared" si="30"/>
        <v>0</v>
      </c>
      <c r="G582" s="190"/>
    </row>
    <row r="583" spans="1:7" ht="60.75" customHeight="1" x14ac:dyDescent="0.25">
      <c r="A583" s="102" t="s">
        <v>407</v>
      </c>
      <c r="B583" s="59" t="s">
        <v>601</v>
      </c>
      <c r="C583" s="28">
        <v>1</v>
      </c>
      <c r="D583" s="61" t="s">
        <v>27</v>
      </c>
      <c r="E583" s="110"/>
      <c r="F583" s="110">
        <f t="shared" si="30"/>
        <v>0</v>
      </c>
      <c r="G583" s="183"/>
    </row>
    <row r="584" spans="1:7" ht="56.25" x14ac:dyDescent="0.25">
      <c r="A584" s="102" t="s">
        <v>408</v>
      </c>
      <c r="B584" s="59" t="s">
        <v>541</v>
      </c>
      <c r="C584" s="28">
        <v>4.42</v>
      </c>
      <c r="D584" s="61" t="s">
        <v>33</v>
      </c>
      <c r="E584" s="196"/>
      <c r="F584" s="110">
        <f t="shared" si="30"/>
        <v>0</v>
      </c>
      <c r="G584" s="190"/>
    </row>
    <row r="585" spans="1:7" ht="42" customHeight="1" x14ac:dyDescent="0.25">
      <c r="A585" s="102" t="s">
        <v>409</v>
      </c>
      <c r="B585" s="63" t="s">
        <v>747</v>
      </c>
      <c r="C585" s="28">
        <v>1</v>
      </c>
      <c r="D585" s="61" t="s">
        <v>27</v>
      </c>
      <c r="E585" s="193"/>
      <c r="F585" s="110">
        <f t="shared" si="30"/>
        <v>0</v>
      </c>
      <c r="G585" s="190"/>
    </row>
    <row r="586" spans="1:7" ht="41.25" customHeight="1" x14ac:dyDescent="0.25">
      <c r="A586" s="102" t="s">
        <v>410</v>
      </c>
      <c r="B586" s="59" t="s">
        <v>465</v>
      </c>
      <c r="C586" s="29">
        <v>22.82</v>
      </c>
      <c r="D586" s="61" t="s">
        <v>33</v>
      </c>
      <c r="E586" s="196"/>
      <c r="F586" s="110">
        <f t="shared" si="30"/>
        <v>0</v>
      </c>
      <c r="G586" s="190"/>
    </row>
    <row r="587" spans="1:7" ht="41.25" customHeight="1" x14ac:dyDescent="0.25">
      <c r="A587" s="102" t="s">
        <v>411</v>
      </c>
      <c r="B587" s="59" t="s">
        <v>466</v>
      </c>
      <c r="C587" s="29">
        <v>0.45</v>
      </c>
      <c r="D587" s="61" t="s">
        <v>33</v>
      </c>
      <c r="E587" s="196"/>
      <c r="F587" s="110">
        <f t="shared" si="30"/>
        <v>0</v>
      </c>
      <c r="G587" s="183"/>
    </row>
    <row r="588" spans="1:7" ht="41.25" customHeight="1" x14ac:dyDescent="0.25">
      <c r="A588" s="102" t="s">
        <v>412</v>
      </c>
      <c r="B588" s="59" t="s">
        <v>468</v>
      </c>
      <c r="C588" s="28">
        <v>4</v>
      </c>
      <c r="D588" s="61" t="s">
        <v>27</v>
      </c>
      <c r="E588" s="196"/>
      <c r="F588" s="110">
        <f t="shared" si="30"/>
        <v>0</v>
      </c>
      <c r="G588" s="190"/>
    </row>
    <row r="589" spans="1:7" ht="39.75" customHeight="1" x14ac:dyDescent="0.25">
      <c r="A589" s="102" t="s">
        <v>413</v>
      </c>
      <c r="B589" s="59" t="s">
        <v>469</v>
      </c>
      <c r="C589" s="28">
        <v>19.8</v>
      </c>
      <c r="D589" s="61" t="s">
        <v>3</v>
      </c>
      <c r="E589" s="196"/>
      <c r="F589" s="110">
        <f t="shared" si="30"/>
        <v>0</v>
      </c>
      <c r="G589" s="190"/>
    </row>
    <row r="590" spans="1:7" ht="41.25" customHeight="1" x14ac:dyDescent="0.25">
      <c r="A590" s="131" t="s">
        <v>414</v>
      </c>
      <c r="B590" s="76" t="s">
        <v>450</v>
      </c>
      <c r="C590" s="77">
        <v>19.8</v>
      </c>
      <c r="D590" s="78" t="s">
        <v>3</v>
      </c>
      <c r="E590" s="197"/>
      <c r="F590" s="111">
        <f t="shared" si="30"/>
        <v>0</v>
      </c>
      <c r="G590" s="280"/>
    </row>
    <row r="591" spans="1:7" ht="23.25" customHeight="1" x14ac:dyDescent="0.25">
      <c r="A591" s="147" t="s">
        <v>398</v>
      </c>
      <c r="B591" s="148" t="s">
        <v>712</v>
      </c>
      <c r="C591" s="149"/>
      <c r="D591" s="5"/>
      <c r="E591" s="199"/>
      <c r="F591" s="199"/>
      <c r="G591" s="183"/>
    </row>
    <row r="592" spans="1:7" ht="60" customHeight="1" x14ac:dyDescent="0.25">
      <c r="A592" s="130" t="s">
        <v>415</v>
      </c>
      <c r="B592" s="80" t="s">
        <v>451</v>
      </c>
      <c r="C592" s="81">
        <v>14.03</v>
      </c>
      <c r="D592" s="82" t="s">
        <v>3</v>
      </c>
      <c r="E592" s="195"/>
      <c r="F592" s="109">
        <f>C592*E592</f>
        <v>0</v>
      </c>
      <c r="G592" s="190"/>
    </row>
    <row r="593" spans="1:7" ht="58.5" customHeight="1" x14ac:dyDescent="0.25">
      <c r="A593" s="168" t="s">
        <v>416</v>
      </c>
      <c r="B593" s="84" t="s">
        <v>470</v>
      </c>
      <c r="C593" s="77">
        <v>27.75</v>
      </c>
      <c r="D593" s="78" t="s">
        <v>3</v>
      </c>
      <c r="E593" s="197"/>
      <c r="F593" s="111">
        <f>C593*E593</f>
        <v>0</v>
      </c>
      <c r="G593" s="280"/>
    </row>
    <row r="594" spans="1:7" ht="22.5" customHeight="1" x14ac:dyDescent="0.25">
      <c r="A594" s="147" t="s">
        <v>419</v>
      </c>
      <c r="B594" s="148" t="s">
        <v>713</v>
      </c>
      <c r="C594" s="149"/>
      <c r="D594" s="5"/>
      <c r="E594" s="199"/>
      <c r="F594" s="199"/>
      <c r="G594" s="200"/>
    </row>
    <row r="595" spans="1:7" ht="60" customHeight="1" x14ac:dyDescent="0.25">
      <c r="A595" s="129" t="s">
        <v>420</v>
      </c>
      <c r="B595" s="80" t="s">
        <v>446</v>
      </c>
      <c r="C595" s="81">
        <v>13.32</v>
      </c>
      <c r="D595" s="82" t="s">
        <v>3</v>
      </c>
      <c r="E595" s="195"/>
      <c r="F595" s="109">
        <f>C595*E595</f>
        <v>0</v>
      </c>
      <c r="G595" s="191"/>
    </row>
    <row r="596" spans="1:7" ht="57.75" customHeight="1" x14ac:dyDescent="0.25">
      <c r="A596" s="102" t="s">
        <v>421</v>
      </c>
      <c r="B596" s="66" t="s">
        <v>392</v>
      </c>
      <c r="C596" s="28">
        <v>14.49</v>
      </c>
      <c r="D596" s="61" t="s">
        <v>3</v>
      </c>
      <c r="E596" s="196"/>
      <c r="F596" s="110">
        <f>C596*E596</f>
        <v>0</v>
      </c>
      <c r="G596" s="190"/>
    </row>
    <row r="597" spans="1:7" ht="57.75" customHeight="1" x14ac:dyDescent="0.25">
      <c r="A597" s="102" t="s">
        <v>422</v>
      </c>
      <c r="B597" s="66" t="s">
        <v>393</v>
      </c>
      <c r="C597" s="28">
        <v>19.21</v>
      </c>
      <c r="D597" s="61" t="s">
        <v>3</v>
      </c>
      <c r="E597" s="196"/>
      <c r="F597" s="110">
        <f>C597*E597</f>
        <v>0</v>
      </c>
      <c r="G597" s="200"/>
    </row>
    <row r="598" spans="1:7" ht="21.75" customHeight="1" x14ac:dyDescent="0.25">
      <c r="A598" s="147" t="s">
        <v>441</v>
      </c>
      <c r="B598" s="148" t="s">
        <v>714</v>
      </c>
      <c r="C598" s="149"/>
      <c r="D598" s="5"/>
      <c r="E598" s="199"/>
      <c r="F598" s="199"/>
      <c r="G598" s="200"/>
    </row>
    <row r="599" spans="1:7" ht="61.5" customHeight="1" x14ac:dyDescent="0.25">
      <c r="A599" s="129" t="s">
        <v>423</v>
      </c>
      <c r="B599" s="80" t="s">
        <v>396</v>
      </c>
      <c r="C599" s="38">
        <v>17</v>
      </c>
      <c r="D599" s="83" t="s">
        <v>3</v>
      </c>
      <c r="E599" s="222"/>
      <c r="F599" s="109">
        <f>C599*E599</f>
        <v>0</v>
      </c>
      <c r="G599" s="191"/>
    </row>
    <row r="600" spans="1:7" ht="78.75" customHeight="1" x14ac:dyDescent="0.25">
      <c r="A600" s="102" t="s">
        <v>424</v>
      </c>
      <c r="B600" s="66" t="s">
        <v>431</v>
      </c>
      <c r="C600" s="3">
        <v>8.4</v>
      </c>
      <c r="D600" s="62" t="s">
        <v>3</v>
      </c>
      <c r="E600" s="193"/>
      <c r="F600" s="110">
        <f>C600*E600</f>
        <v>0</v>
      </c>
      <c r="G600" s="190"/>
    </row>
    <row r="601" spans="1:7" ht="42" customHeight="1" x14ac:dyDescent="0.25">
      <c r="A601" s="131" t="s">
        <v>425</v>
      </c>
      <c r="B601" s="84" t="s">
        <v>467</v>
      </c>
      <c r="C601" s="37">
        <v>2</v>
      </c>
      <c r="D601" s="79" t="s">
        <v>27</v>
      </c>
      <c r="E601" s="111"/>
      <c r="F601" s="111">
        <f>C601*E601</f>
        <v>0</v>
      </c>
      <c r="G601" s="280"/>
    </row>
    <row r="602" spans="1:7" ht="21" customHeight="1" x14ac:dyDescent="0.25">
      <c r="A602" s="147" t="s">
        <v>442</v>
      </c>
      <c r="B602" s="148" t="s">
        <v>715</v>
      </c>
      <c r="C602" s="149"/>
      <c r="D602" s="5"/>
      <c r="E602" s="199"/>
      <c r="F602" s="199"/>
      <c r="G602" s="200"/>
    </row>
    <row r="603" spans="1:7" ht="61.5" customHeight="1" x14ac:dyDescent="0.25">
      <c r="A603" s="162" t="s">
        <v>426</v>
      </c>
      <c r="B603" s="163" t="s">
        <v>432</v>
      </c>
      <c r="C603" s="164">
        <v>16</v>
      </c>
      <c r="D603" s="165" t="s">
        <v>3</v>
      </c>
      <c r="E603" s="201"/>
      <c r="F603" s="109">
        <f>C603*E603</f>
        <v>0</v>
      </c>
      <c r="G603" s="191"/>
    </row>
    <row r="604" spans="1:7" ht="42" customHeight="1" x14ac:dyDescent="0.25">
      <c r="A604" s="146">
        <v>14</v>
      </c>
      <c r="B604" s="34" t="s">
        <v>813</v>
      </c>
      <c r="C604" s="7"/>
      <c r="D604" s="21"/>
      <c r="E604" s="186"/>
      <c r="F604" s="186"/>
      <c r="G604" s="187">
        <f>SUM(F605:F607)</f>
        <v>0</v>
      </c>
    </row>
    <row r="605" spans="1:7" ht="24.75" customHeight="1" x14ac:dyDescent="0.25">
      <c r="A605" s="122">
        <v>14.01</v>
      </c>
      <c r="B605" s="17" t="s">
        <v>145</v>
      </c>
      <c r="C605" s="3">
        <v>1267.3800000000001</v>
      </c>
      <c r="D605" s="3" t="s">
        <v>33</v>
      </c>
      <c r="E605" s="110"/>
      <c r="F605" s="110">
        <f>C605*E605</f>
        <v>0</v>
      </c>
      <c r="G605" s="190"/>
    </row>
    <row r="606" spans="1:7" ht="41.25" customHeight="1" x14ac:dyDescent="0.25">
      <c r="A606" s="122">
        <v>14.02</v>
      </c>
      <c r="B606" s="4" t="s">
        <v>181</v>
      </c>
      <c r="C606" s="3">
        <v>2323.89</v>
      </c>
      <c r="D606" s="3" t="s">
        <v>33</v>
      </c>
      <c r="E606" s="110"/>
      <c r="F606" s="110">
        <f>C606*E606</f>
        <v>0</v>
      </c>
      <c r="G606" s="183"/>
    </row>
    <row r="607" spans="1:7" ht="41.25" customHeight="1" x14ac:dyDescent="0.25">
      <c r="A607" s="122">
        <v>14.03</v>
      </c>
      <c r="B607" s="4" t="s">
        <v>146</v>
      </c>
      <c r="C607" s="3">
        <v>503.28</v>
      </c>
      <c r="D607" s="3" t="s">
        <v>33</v>
      </c>
      <c r="E607" s="110"/>
      <c r="F607" s="110">
        <f>C607*E607</f>
        <v>0</v>
      </c>
      <c r="G607" s="190"/>
    </row>
    <row r="608" spans="1:7" s="167" customFormat="1" ht="22.5" customHeight="1" x14ac:dyDescent="0.25">
      <c r="A608" s="97">
        <v>15</v>
      </c>
      <c r="B608" s="176" t="s">
        <v>716</v>
      </c>
      <c r="C608" s="58"/>
      <c r="D608" s="58"/>
      <c r="E608" s="230"/>
      <c r="F608" s="235"/>
      <c r="G608" s="231">
        <f>SUM(F609:F632)</f>
        <v>0</v>
      </c>
    </row>
    <row r="609" spans="1:7" s="167" customFormat="1" ht="153.75" customHeight="1" x14ac:dyDescent="0.25">
      <c r="A609" s="174">
        <v>15.01</v>
      </c>
      <c r="B609" s="175" t="s">
        <v>814</v>
      </c>
      <c r="C609" s="38">
        <v>186</v>
      </c>
      <c r="D609" s="82" t="s">
        <v>27</v>
      </c>
      <c r="E609" s="223"/>
      <c r="F609" s="223">
        <f>C609*E609</f>
        <v>0</v>
      </c>
      <c r="G609" s="224"/>
    </row>
    <row r="610" spans="1:7" s="167" customFormat="1" ht="154.5" customHeight="1" x14ac:dyDescent="0.25">
      <c r="A610" s="171">
        <v>15.02</v>
      </c>
      <c r="B610" s="137" t="s">
        <v>815</v>
      </c>
      <c r="C610" s="3">
        <v>20</v>
      </c>
      <c r="D610" s="61" t="s">
        <v>27</v>
      </c>
      <c r="E610" s="225"/>
      <c r="F610" s="225">
        <f>C610*E610</f>
        <v>0</v>
      </c>
      <c r="G610" s="226"/>
    </row>
    <row r="611" spans="1:7" s="167" customFormat="1" ht="60.75" customHeight="1" x14ac:dyDescent="0.25">
      <c r="A611" s="171">
        <v>15.03</v>
      </c>
      <c r="B611" s="137" t="s">
        <v>769</v>
      </c>
      <c r="C611" s="3">
        <v>5</v>
      </c>
      <c r="D611" s="61" t="s">
        <v>27</v>
      </c>
      <c r="E611" s="225"/>
      <c r="F611" s="225">
        <f t="shared" ref="F611:F632" si="31">C611*E611</f>
        <v>0</v>
      </c>
      <c r="G611" s="226"/>
    </row>
    <row r="612" spans="1:7" s="167" customFormat="1" ht="80.25" customHeight="1" x14ac:dyDescent="0.25">
      <c r="A612" s="171">
        <v>15.04</v>
      </c>
      <c r="B612" s="138" t="s">
        <v>816</v>
      </c>
      <c r="C612" s="3">
        <v>45</v>
      </c>
      <c r="D612" s="61" t="s">
        <v>27</v>
      </c>
      <c r="E612" s="225"/>
      <c r="F612" s="225">
        <f t="shared" si="31"/>
        <v>0</v>
      </c>
      <c r="G612" s="226"/>
    </row>
    <row r="613" spans="1:7" s="167" customFormat="1" ht="77.25" customHeight="1" x14ac:dyDescent="0.25">
      <c r="A613" s="171">
        <v>15.05</v>
      </c>
      <c r="B613" s="138" t="s">
        <v>817</v>
      </c>
      <c r="C613" s="3">
        <v>2</v>
      </c>
      <c r="D613" s="61" t="s">
        <v>27</v>
      </c>
      <c r="E613" s="225"/>
      <c r="F613" s="225">
        <f t="shared" si="31"/>
        <v>0</v>
      </c>
      <c r="G613" s="226"/>
    </row>
    <row r="614" spans="1:7" s="167" customFormat="1" ht="79.5" customHeight="1" x14ac:dyDescent="0.25">
      <c r="A614" s="171">
        <v>15.06</v>
      </c>
      <c r="B614" s="138" t="s">
        <v>829</v>
      </c>
      <c r="C614" s="3">
        <v>2</v>
      </c>
      <c r="D614" s="61" t="s">
        <v>27</v>
      </c>
      <c r="E614" s="225"/>
      <c r="F614" s="225">
        <f t="shared" si="31"/>
        <v>0</v>
      </c>
      <c r="G614" s="226"/>
    </row>
    <row r="615" spans="1:7" s="167" customFormat="1" ht="155.25" customHeight="1" x14ac:dyDescent="0.25">
      <c r="A615" s="171">
        <v>15.07</v>
      </c>
      <c r="B615" s="138" t="s">
        <v>831</v>
      </c>
      <c r="C615" s="139">
        <v>223</v>
      </c>
      <c r="D615" s="139" t="s">
        <v>27</v>
      </c>
      <c r="E615" s="225"/>
      <c r="F615" s="225">
        <f t="shared" si="31"/>
        <v>0</v>
      </c>
      <c r="G615" s="226"/>
    </row>
    <row r="616" spans="1:7" s="167" customFormat="1" ht="138" customHeight="1" x14ac:dyDescent="0.25">
      <c r="A616" s="171">
        <v>15.08</v>
      </c>
      <c r="B616" s="138" t="s">
        <v>820</v>
      </c>
      <c r="C616" s="139">
        <v>164</v>
      </c>
      <c r="D616" s="139" t="s">
        <v>27</v>
      </c>
      <c r="E616" s="225"/>
      <c r="F616" s="225">
        <f t="shared" si="31"/>
        <v>0</v>
      </c>
      <c r="G616" s="226"/>
    </row>
    <row r="617" spans="1:7" s="167" customFormat="1" ht="157.5" customHeight="1" x14ac:dyDescent="0.25">
      <c r="A617" s="171">
        <v>15.09</v>
      </c>
      <c r="B617" s="138" t="s">
        <v>822</v>
      </c>
      <c r="C617" s="139">
        <v>1</v>
      </c>
      <c r="D617" s="139" t="s">
        <v>27</v>
      </c>
      <c r="E617" s="225"/>
      <c r="F617" s="225">
        <f t="shared" si="31"/>
        <v>0</v>
      </c>
      <c r="G617" s="226"/>
    </row>
    <row r="618" spans="1:7" s="167" customFormat="1" ht="156" customHeight="1" x14ac:dyDescent="0.25">
      <c r="A618" s="171">
        <v>15.1</v>
      </c>
      <c r="B618" s="138" t="s">
        <v>823</v>
      </c>
      <c r="C618" s="139">
        <v>1</v>
      </c>
      <c r="D618" s="139" t="s">
        <v>27</v>
      </c>
      <c r="E618" s="225"/>
      <c r="F618" s="225">
        <f t="shared" si="31"/>
        <v>0</v>
      </c>
      <c r="G618" s="226"/>
    </row>
    <row r="619" spans="1:7" s="167" customFormat="1" ht="142.5" customHeight="1" x14ac:dyDescent="0.25">
      <c r="A619" s="171">
        <v>15.11</v>
      </c>
      <c r="B619" s="138" t="s">
        <v>824</v>
      </c>
      <c r="C619" s="139">
        <v>3</v>
      </c>
      <c r="D619" s="139" t="s">
        <v>27</v>
      </c>
      <c r="E619" s="225"/>
      <c r="F619" s="225">
        <f t="shared" si="31"/>
        <v>0</v>
      </c>
      <c r="G619" s="226"/>
    </row>
    <row r="620" spans="1:7" s="167" customFormat="1" ht="120" customHeight="1" x14ac:dyDescent="0.25">
      <c r="A620" s="171">
        <v>15.12</v>
      </c>
      <c r="B620" s="138" t="s">
        <v>821</v>
      </c>
      <c r="C620" s="139">
        <v>164</v>
      </c>
      <c r="D620" s="139" t="s">
        <v>27</v>
      </c>
      <c r="E620" s="225"/>
      <c r="F620" s="225">
        <f t="shared" si="31"/>
        <v>0</v>
      </c>
      <c r="G620" s="226"/>
    </row>
    <row r="621" spans="1:7" s="167" customFormat="1" ht="53.25" customHeight="1" x14ac:dyDescent="0.25">
      <c r="A621" s="171">
        <v>15.13</v>
      </c>
      <c r="B621" s="137" t="s">
        <v>620</v>
      </c>
      <c r="C621" s="283">
        <v>75</v>
      </c>
      <c r="D621" s="61" t="s">
        <v>27</v>
      </c>
      <c r="E621" s="225"/>
      <c r="F621" s="225">
        <f t="shared" si="31"/>
        <v>0</v>
      </c>
      <c r="G621" s="226"/>
    </row>
    <row r="622" spans="1:7" s="167" customFormat="1" ht="20.100000000000001" customHeight="1" x14ac:dyDescent="0.25">
      <c r="A622" s="147"/>
      <c r="B622" s="148" t="s">
        <v>717</v>
      </c>
      <c r="C622" s="149"/>
      <c r="D622" s="5"/>
      <c r="E622" s="199"/>
      <c r="F622" s="225"/>
      <c r="G622" s="200"/>
    </row>
    <row r="623" spans="1:7" s="167" customFormat="1" ht="98.25" customHeight="1" x14ac:dyDescent="0.25">
      <c r="A623" s="171">
        <v>15.14</v>
      </c>
      <c r="B623" s="138" t="s">
        <v>631</v>
      </c>
      <c r="C623" s="139">
        <v>1</v>
      </c>
      <c r="D623" s="139" t="s">
        <v>27</v>
      </c>
      <c r="E623" s="225"/>
      <c r="F623" s="225">
        <f t="shared" si="31"/>
        <v>0</v>
      </c>
      <c r="G623" s="226"/>
    </row>
    <row r="624" spans="1:7" s="167" customFormat="1" ht="98.25" customHeight="1" x14ac:dyDescent="0.25">
      <c r="A624" s="171">
        <v>15.15</v>
      </c>
      <c r="B624" s="138" t="s">
        <v>632</v>
      </c>
      <c r="C624" s="139">
        <v>1</v>
      </c>
      <c r="D624" s="139" t="s">
        <v>27</v>
      </c>
      <c r="E624" s="225"/>
      <c r="F624" s="225">
        <f t="shared" si="31"/>
        <v>0</v>
      </c>
      <c r="G624" s="226"/>
    </row>
    <row r="625" spans="1:7" s="167" customFormat="1" ht="117" customHeight="1" x14ac:dyDescent="0.25">
      <c r="A625" s="171">
        <v>15.16</v>
      </c>
      <c r="B625" s="138" t="s">
        <v>882</v>
      </c>
      <c r="C625" s="139">
        <v>1</v>
      </c>
      <c r="D625" s="139" t="s">
        <v>27</v>
      </c>
      <c r="E625" s="225"/>
      <c r="F625" s="225">
        <f t="shared" si="31"/>
        <v>0</v>
      </c>
      <c r="G625" s="226"/>
    </row>
    <row r="626" spans="1:7" s="167" customFormat="1" ht="116.25" customHeight="1" x14ac:dyDescent="0.25">
      <c r="A626" s="171">
        <v>15.17</v>
      </c>
      <c r="B626" s="138" t="s">
        <v>653</v>
      </c>
      <c r="C626" s="139">
        <v>1</v>
      </c>
      <c r="D626" s="139" t="s">
        <v>27</v>
      </c>
      <c r="E626" s="225"/>
      <c r="F626" s="225">
        <f t="shared" si="31"/>
        <v>0</v>
      </c>
      <c r="G626" s="226"/>
    </row>
    <row r="627" spans="1:7" s="167" customFormat="1" ht="120.75" customHeight="1" x14ac:dyDescent="0.25">
      <c r="A627" s="171">
        <v>15.18</v>
      </c>
      <c r="B627" s="138" t="s">
        <v>832</v>
      </c>
      <c r="C627" s="139">
        <v>30</v>
      </c>
      <c r="D627" s="139" t="s">
        <v>7</v>
      </c>
      <c r="E627" s="225"/>
      <c r="F627" s="225">
        <f t="shared" si="31"/>
        <v>0</v>
      </c>
      <c r="G627" s="226"/>
    </row>
    <row r="628" spans="1:7" s="167" customFormat="1" ht="114.75" customHeight="1" x14ac:dyDescent="0.25">
      <c r="A628" s="171">
        <v>15.19</v>
      </c>
      <c r="B628" s="138" t="s">
        <v>833</v>
      </c>
      <c r="C628" s="139">
        <v>35</v>
      </c>
      <c r="D628" s="139" t="s">
        <v>7</v>
      </c>
      <c r="E628" s="225"/>
      <c r="F628" s="225">
        <f t="shared" si="31"/>
        <v>0</v>
      </c>
      <c r="G628" s="226"/>
    </row>
    <row r="629" spans="1:7" s="167" customFormat="1" ht="99" customHeight="1" x14ac:dyDescent="0.25">
      <c r="A629" s="171">
        <v>15.2</v>
      </c>
      <c r="B629" s="138" t="s">
        <v>633</v>
      </c>
      <c r="C629" s="139">
        <v>1</v>
      </c>
      <c r="D629" s="139" t="s">
        <v>27</v>
      </c>
      <c r="E629" s="225"/>
      <c r="F629" s="225">
        <f t="shared" si="31"/>
        <v>0</v>
      </c>
      <c r="G629" s="226"/>
    </row>
    <row r="630" spans="1:7" s="167" customFormat="1" ht="99" customHeight="1" x14ac:dyDescent="0.25">
      <c r="A630" s="171">
        <v>15.21</v>
      </c>
      <c r="B630" s="138" t="s">
        <v>908</v>
      </c>
      <c r="C630" s="139">
        <v>20</v>
      </c>
      <c r="D630" s="139" t="s">
        <v>7</v>
      </c>
      <c r="E630" s="225"/>
      <c r="F630" s="225">
        <f t="shared" si="31"/>
        <v>0</v>
      </c>
      <c r="G630" s="226"/>
    </row>
    <row r="631" spans="1:7" s="167" customFormat="1" ht="102" customHeight="1" x14ac:dyDescent="0.25">
      <c r="A631" s="171">
        <v>15.22</v>
      </c>
      <c r="B631" s="138" t="s">
        <v>834</v>
      </c>
      <c r="C631" s="139">
        <v>25</v>
      </c>
      <c r="D631" s="139" t="s">
        <v>7</v>
      </c>
      <c r="E631" s="225"/>
      <c r="F631" s="225">
        <f t="shared" si="31"/>
        <v>0</v>
      </c>
      <c r="G631" s="226"/>
    </row>
    <row r="632" spans="1:7" s="167" customFormat="1" ht="141" customHeight="1" x14ac:dyDescent="0.25">
      <c r="A632" s="171">
        <v>15.23</v>
      </c>
      <c r="B632" s="138" t="s">
        <v>835</v>
      </c>
      <c r="C632" s="139">
        <v>20</v>
      </c>
      <c r="D632" s="139" t="s">
        <v>7</v>
      </c>
      <c r="E632" s="225"/>
      <c r="F632" s="225">
        <f t="shared" si="31"/>
        <v>0</v>
      </c>
      <c r="G632" s="226"/>
    </row>
    <row r="633" spans="1:7" ht="42.75" customHeight="1" x14ac:dyDescent="0.25">
      <c r="A633" s="146">
        <v>16</v>
      </c>
      <c r="B633" s="50" t="s">
        <v>718</v>
      </c>
      <c r="C633" s="7"/>
      <c r="D633" s="21"/>
      <c r="E633" s="186"/>
      <c r="F633" s="213"/>
      <c r="G633" s="214">
        <f>SUM(F634:F649)</f>
        <v>0</v>
      </c>
    </row>
    <row r="634" spans="1:7" ht="22.5" customHeight="1" x14ac:dyDescent="0.25">
      <c r="A634" s="132">
        <v>16.010000000000002</v>
      </c>
      <c r="B634" s="40" t="s">
        <v>189</v>
      </c>
      <c r="C634" s="44">
        <v>1</v>
      </c>
      <c r="D634" s="44" t="s">
        <v>27</v>
      </c>
      <c r="E634" s="232"/>
      <c r="F634" s="232">
        <f>C634*E634</f>
        <v>0</v>
      </c>
      <c r="G634" s="190"/>
    </row>
    <row r="635" spans="1:7" ht="20.25" customHeight="1" x14ac:dyDescent="0.25">
      <c r="A635" s="133">
        <v>16.02</v>
      </c>
      <c r="B635" s="41" t="s">
        <v>242</v>
      </c>
      <c r="C635" s="45">
        <v>7</v>
      </c>
      <c r="D635" s="45" t="s">
        <v>27</v>
      </c>
      <c r="E635" s="233"/>
      <c r="F635" s="232">
        <f t="shared" ref="F635:F645" si="32">C635*E635</f>
        <v>0</v>
      </c>
      <c r="G635" s="183"/>
    </row>
    <row r="636" spans="1:7" ht="22.5" customHeight="1" x14ac:dyDescent="0.25">
      <c r="A636" s="132">
        <v>16.03</v>
      </c>
      <c r="B636" s="41" t="s">
        <v>190</v>
      </c>
      <c r="C636" s="45">
        <f>+(C637+C638)/22</f>
        <v>1.2272727272727273</v>
      </c>
      <c r="D636" s="45" t="s">
        <v>27</v>
      </c>
      <c r="E636" s="233"/>
      <c r="F636" s="232">
        <f t="shared" si="32"/>
        <v>0</v>
      </c>
      <c r="G636" s="190"/>
    </row>
    <row r="637" spans="1:7" ht="23.25" customHeight="1" x14ac:dyDescent="0.25">
      <c r="A637" s="133">
        <v>16.04</v>
      </c>
      <c r="B637" s="41" t="s">
        <v>191</v>
      </c>
      <c r="C637" s="45">
        <v>22</v>
      </c>
      <c r="D637" s="45" t="s">
        <v>27</v>
      </c>
      <c r="E637" s="233"/>
      <c r="F637" s="232">
        <f t="shared" si="32"/>
        <v>0</v>
      </c>
      <c r="G637" s="190"/>
    </row>
    <row r="638" spans="1:7" ht="23.25" customHeight="1" x14ac:dyDescent="0.25">
      <c r="A638" s="132">
        <v>16.05</v>
      </c>
      <c r="B638" s="41" t="s">
        <v>247</v>
      </c>
      <c r="C638" s="45">
        <v>5</v>
      </c>
      <c r="D638" s="45" t="s">
        <v>27</v>
      </c>
      <c r="E638" s="233"/>
      <c r="F638" s="232">
        <f t="shared" si="32"/>
        <v>0</v>
      </c>
      <c r="G638" s="190"/>
    </row>
    <row r="639" spans="1:7" ht="23.25" customHeight="1" x14ac:dyDescent="0.25">
      <c r="A639" s="133">
        <v>16.059999999999999</v>
      </c>
      <c r="B639" s="41" t="s">
        <v>243</v>
      </c>
      <c r="C639" s="45">
        <v>17</v>
      </c>
      <c r="D639" s="45" t="s">
        <v>27</v>
      </c>
      <c r="E639" s="233"/>
      <c r="F639" s="232">
        <f t="shared" si="32"/>
        <v>0</v>
      </c>
      <c r="G639" s="183"/>
    </row>
    <row r="640" spans="1:7" ht="61.5" customHeight="1" x14ac:dyDescent="0.25">
      <c r="A640" s="132">
        <v>16.07</v>
      </c>
      <c r="B640" s="41" t="s">
        <v>244</v>
      </c>
      <c r="C640" s="45">
        <v>17</v>
      </c>
      <c r="D640" s="45" t="s">
        <v>27</v>
      </c>
      <c r="E640" s="233"/>
      <c r="F640" s="232">
        <f t="shared" si="32"/>
        <v>0</v>
      </c>
      <c r="G640" s="190"/>
    </row>
    <row r="641" spans="1:7" ht="39" customHeight="1" x14ac:dyDescent="0.25">
      <c r="A641" s="133">
        <v>16.079999999999998</v>
      </c>
      <c r="B641" s="41" t="s">
        <v>192</v>
      </c>
      <c r="C641" s="45">
        <v>1</v>
      </c>
      <c r="D641" s="45" t="s">
        <v>27</v>
      </c>
      <c r="E641" s="233"/>
      <c r="F641" s="232">
        <f t="shared" si="32"/>
        <v>0</v>
      </c>
      <c r="G641" s="190"/>
    </row>
    <row r="642" spans="1:7" ht="42" customHeight="1" x14ac:dyDescent="0.25">
      <c r="A642" s="132">
        <v>16.09</v>
      </c>
      <c r="B642" s="41" t="s">
        <v>255</v>
      </c>
      <c r="C642" s="45">
        <v>1</v>
      </c>
      <c r="D642" s="45" t="s">
        <v>27</v>
      </c>
      <c r="E642" s="233"/>
      <c r="F642" s="232">
        <f t="shared" si="32"/>
        <v>0</v>
      </c>
      <c r="G642" s="190"/>
    </row>
    <row r="643" spans="1:7" ht="42" customHeight="1" x14ac:dyDescent="0.25">
      <c r="A643" s="133">
        <v>16.100000000000001</v>
      </c>
      <c r="B643" s="41" t="s">
        <v>193</v>
      </c>
      <c r="C643" s="45">
        <f>+(C636+C635+C634*120)/100</f>
        <v>1.2822727272727272</v>
      </c>
      <c r="D643" s="45" t="s">
        <v>27</v>
      </c>
      <c r="E643" s="233"/>
      <c r="F643" s="232">
        <f t="shared" si="32"/>
        <v>0</v>
      </c>
      <c r="G643" s="183"/>
    </row>
    <row r="644" spans="1:7" ht="42" customHeight="1" x14ac:dyDescent="0.25">
      <c r="A644" s="132">
        <v>16.11</v>
      </c>
      <c r="B644" s="41" t="s">
        <v>194</v>
      </c>
      <c r="C644" s="45">
        <f>+(C637+C638*35)/500</f>
        <v>0.39400000000000002</v>
      </c>
      <c r="D644" s="45" t="s">
        <v>27</v>
      </c>
      <c r="E644" s="233"/>
      <c r="F644" s="232">
        <f t="shared" si="32"/>
        <v>0</v>
      </c>
      <c r="G644" s="190"/>
    </row>
    <row r="645" spans="1:7" ht="39" customHeight="1" x14ac:dyDescent="0.25">
      <c r="A645" s="133">
        <v>16.12</v>
      </c>
      <c r="B645" s="41" t="s">
        <v>246</v>
      </c>
      <c r="C645" s="45">
        <v>14</v>
      </c>
      <c r="D645" s="45" t="s">
        <v>27</v>
      </c>
      <c r="E645" s="233"/>
      <c r="F645" s="232">
        <f t="shared" si="32"/>
        <v>0</v>
      </c>
      <c r="G645" s="190"/>
    </row>
    <row r="646" spans="1:7" ht="39.75" customHeight="1" x14ac:dyDescent="0.25">
      <c r="A646" s="132">
        <v>16.13</v>
      </c>
      <c r="B646" s="41" t="s">
        <v>249</v>
      </c>
      <c r="C646" s="45">
        <v>1</v>
      </c>
      <c r="D646" s="45" t="s">
        <v>8</v>
      </c>
      <c r="E646" s="233">
        <f>+SUM(F634:F645)*0.035</f>
        <v>0</v>
      </c>
      <c r="F646" s="233">
        <f>ROUND(C646*E646,2)</f>
        <v>0</v>
      </c>
      <c r="G646" s="190"/>
    </row>
    <row r="647" spans="1:7" ht="22.5" customHeight="1" x14ac:dyDescent="0.25">
      <c r="A647" s="133">
        <v>16.14</v>
      </c>
      <c r="B647" s="41" t="s">
        <v>250</v>
      </c>
      <c r="C647" s="45">
        <v>1</v>
      </c>
      <c r="D647" s="45" t="s">
        <v>8</v>
      </c>
      <c r="E647" s="233">
        <f>+SUM(F634:F646)*0.05</f>
        <v>0</v>
      </c>
      <c r="F647" s="233">
        <f>ROUND(C647*E647,2)</f>
        <v>0</v>
      </c>
      <c r="G647" s="183"/>
    </row>
    <row r="648" spans="1:7" ht="22.5" customHeight="1" x14ac:dyDescent="0.25">
      <c r="A648" s="132">
        <v>16.149999999999999</v>
      </c>
      <c r="B648" s="41" t="s">
        <v>251</v>
      </c>
      <c r="C648" s="45">
        <v>1</v>
      </c>
      <c r="D648" s="45" t="s">
        <v>8</v>
      </c>
      <c r="E648" s="233">
        <f>+SUM(F634:F647)*0.03</f>
        <v>0</v>
      </c>
      <c r="F648" s="233">
        <f>ROUND(C648*E648,2)</f>
        <v>0</v>
      </c>
      <c r="G648" s="190"/>
    </row>
    <row r="649" spans="1:7" ht="22.5" customHeight="1" x14ac:dyDescent="0.25">
      <c r="A649" s="133">
        <v>16.16</v>
      </c>
      <c r="B649" s="41" t="s">
        <v>252</v>
      </c>
      <c r="C649" s="45">
        <v>1</v>
      </c>
      <c r="D649" s="45" t="s">
        <v>8</v>
      </c>
      <c r="E649" s="233">
        <f>+SUM(F634:F648)*0.1</f>
        <v>0</v>
      </c>
      <c r="F649" s="233">
        <f>ROUND(C649*E649,2)</f>
        <v>0</v>
      </c>
      <c r="G649" s="190"/>
    </row>
    <row r="650" spans="1:7" ht="42" customHeight="1" x14ac:dyDescent="0.25">
      <c r="A650" s="146">
        <v>17</v>
      </c>
      <c r="B650" s="50" t="s">
        <v>719</v>
      </c>
      <c r="C650" s="7"/>
      <c r="D650" s="21"/>
      <c r="E650" s="186"/>
      <c r="F650" s="213"/>
      <c r="G650" s="214">
        <f>SUM(F651:F664)</f>
        <v>0</v>
      </c>
    </row>
    <row r="651" spans="1:7" ht="91.5" customHeight="1" x14ac:dyDescent="0.25">
      <c r="A651" s="121">
        <v>17.010000000000002</v>
      </c>
      <c r="B651" s="85" t="s">
        <v>475</v>
      </c>
      <c r="C651" s="86">
        <v>1</v>
      </c>
      <c r="D651" s="87" t="s">
        <v>27</v>
      </c>
      <c r="E651" s="236"/>
      <c r="F651" s="215">
        <f>C651*E651</f>
        <v>0</v>
      </c>
      <c r="G651" s="190"/>
    </row>
    <row r="652" spans="1:7" ht="88.5" customHeight="1" x14ac:dyDescent="0.25">
      <c r="A652" s="122">
        <v>17.02</v>
      </c>
      <c r="B652" s="88" t="s">
        <v>522</v>
      </c>
      <c r="C652" s="89">
        <v>14</v>
      </c>
      <c r="D652" s="90" t="s">
        <v>27</v>
      </c>
      <c r="E652" s="237"/>
      <c r="F652" s="215">
        <f t="shared" ref="F652:F664" si="33">C652*E652</f>
        <v>0</v>
      </c>
      <c r="G652" s="183"/>
    </row>
    <row r="653" spans="1:7" ht="90" customHeight="1" x14ac:dyDescent="0.25">
      <c r="A653" s="122">
        <v>17.03</v>
      </c>
      <c r="B653" s="88" t="s">
        <v>528</v>
      </c>
      <c r="C653" s="89">
        <v>11</v>
      </c>
      <c r="D653" s="90" t="s">
        <v>27</v>
      </c>
      <c r="E653" s="237"/>
      <c r="F653" s="215">
        <f t="shared" si="33"/>
        <v>0</v>
      </c>
      <c r="G653" s="190"/>
    </row>
    <row r="654" spans="1:7" ht="90" customHeight="1" x14ac:dyDescent="0.25">
      <c r="A654" s="122">
        <v>17.04</v>
      </c>
      <c r="B654" s="88" t="s">
        <v>523</v>
      </c>
      <c r="C654" s="89">
        <v>7</v>
      </c>
      <c r="D654" s="90" t="s">
        <v>27</v>
      </c>
      <c r="E654" s="237"/>
      <c r="F654" s="215">
        <f t="shared" si="33"/>
        <v>0</v>
      </c>
      <c r="G654" s="190"/>
    </row>
    <row r="655" spans="1:7" ht="90.75" customHeight="1" x14ac:dyDescent="0.25">
      <c r="A655" s="122">
        <v>17.05</v>
      </c>
      <c r="B655" s="88" t="s">
        <v>630</v>
      </c>
      <c r="C655" s="89">
        <v>1</v>
      </c>
      <c r="D655" s="90" t="s">
        <v>27</v>
      </c>
      <c r="E655" s="237"/>
      <c r="F655" s="215">
        <f t="shared" si="33"/>
        <v>0</v>
      </c>
      <c r="G655" s="190"/>
    </row>
    <row r="656" spans="1:7" ht="74.25" customHeight="1" x14ac:dyDescent="0.25">
      <c r="A656" s="122">
        <v>17.059999999999999</v>
      </c>
      <c r="B656" s="88" t="s">
        <v>524</v>
      </c>
      <c r="C656" s="89">
        <v>2</v>
      </c>
      <c r="D656" s="90" t="s">
        <v>27</v>
      </c>
      <c r="E656" s="237"/>
      <c r="F656" s="215">
        <f t="shared" si="33"/>
        <v>0</v>
      </c>
      <c r="G656" s="183"/>
    </row>
    <row r="657" spans="1:7" ht="93" customHeight="1" x14ac:dyDescent="0.25">
      <c r="A657" s="122">
        <v>17.07</v>
      </c>
      <c r="B657" s="88" t="s">
        <v>472</v>
      </c>
      <c r="C657" s="89">
        <v>1</v>
      </c>
      <c r="D657" s="90" t="s">
        <v>27</v>
      </c>
      <c r="E657" s="237"/>
      <c r="F657" s="215">
        <f t="shared" si="33"/>
        <v>0</v>
      </c>
      <c r="G657" s="190"/>
    </row>
    <row r="658" spans="1:7" ht="90" customHeight="1" x14ac:dyDescent="0.25">
      <c r="A658" s="122">
        <v>17.079999999999998</v>
      </c>
      <c r="B658" s="88" t="s">
        <v>473</v>
      </c>
      <c r="C658" s="89">
        <v>1</v>
      </c>
      <c r="D658" s="90" t="s">
        <v>27</v>
      </c>
      <c r="E658" s="237"/>
      <c r="F658" s="215">
        <f t="shared" si="33"/>
        <v>0</v>
      </c>
      <c r="G658" s="190"/>
    </row>
    <row r="659" spans="1:7" ht="54" customHeight="1" x14ac:dyDescent="0.25">
      <c r="A659" s="122">
        <v>17.09</v>
      </c>
      <c r="B659" s="88" t="s">
        <v>525</v>
      </c>
      <c r="C659" s="89">
        <v>4</v>
      </c>
      <c r="D659" s="90" t="s">
        <v>27</v>
      </c>
      <c r="E659" s="238"/>
      <c r="F659" s="215">
        <f t="shared" si="33"/>
        <v>0</v>
      </c>
      <c r="G659" s="190"/>
    </row>
    <row r="660" spans="1:7" ht="55.5" customHeight="1" x14ac:dyDescent="0.25">
      <c r="A660" s="122">
        <v>17.100000000000001</v>
      </c>
      <c r="B660" s="88" t="s">
        <v>526</v>
      </c>
      <c r="C660" s="89">
        <v>4</v>
      </c>
      <c r="D660" s="90" t="s">
        <v>27</v>
      </c>
      <c r="E660" s="238"/>
      <c r="F660" s="215">
        <f t="shared" si="33"/>
        <v>0</v>
      </c>
      <c r="G660" s="183"/>
    </row>
    <row r="661" spans="1:7" ht="70.5" customHeight="1" x14ac:dyDescent="0.25">
      <c r="A661" s="122">
        <v>17.11</v>
      </c>
      <c r="B661" s="88" t="s">
        <v>516</v>
      </c>
      <c r="C661" s="89">
        <v>2</v>
      </c>
      <c r="D661" s="90" t="s">
        <v>27</v>
      </c>
      <c r="E661" s="238"/>
      <c r="F661" s="215">
        <f t="shared" si="33"/>
        <v>0</v>
      </c>
      <c r="G661" s="190"/>
    </row>
    <row r="662" spans="1:7" ht="51.75" x14ac:dyDescent="0.25">
      <c r="A662" s="122">
        <v>17.12</v>
      </c>
      <c r="B662" s="88" t="s">
        <v>514</v>
      </c>
      <c r="C662" s="89">
        <v>3</v>
      </c>
      <c r="D662" s="90" t="s">
        <v>27</v>
      </c>
      <c r="E662" s="238"/>
      <c r="F662" s="215">
        <f t="shared" si="33"/>
        <v>0</v>
      </c>
      <c r="G662" s="190"/>
    </row>
    <row r="663" spans="1:7" ht="56.25" customHeight="1" x14ac:dyDescent="0.25">
      <c r="A663" s="122">
        <v>17.13</v>
      </c>
      <c r="B663" s="88" t="s">
        <v>474</v>
      </c>
      <c r="C663" s="89">
        <v>1</v>
      </c>
      <c r="D663" s="90" t="s">
        <v>27</v>
      </c>
      <c r="E663" s="238"/>
      <c r="F663" s="215">
        <f t="shared" si="33"/>
        <v>0</v>
      </c>
      <c r="G663" s="190"/>
    </row>
    <row r="664" spans="1:7" ht="39.950000000000003" customHeight="1" x14ac:dyDescent="0.25">
      <c r="A664" s="126">
        <v>17.14</v>
      </c>
      <c r="B664" s="91" t="s">
        <v>527</v>
      </c>
      <c r="C664" s="92">
        <v>6</v>
      </c>
      <c r="D664" s="93" t="s">
        <v>27</v>
      </c>
      <c r="E664" s="239"/>
      <c r="F664" s="215">
        <f t="shared" si="33"/>
        <v>0</v>
      </c>
      <c r="G664" s="183"/>
    </row>
    <row r="665" spans="1:7" ht="37.5" x14ac:dyDescent="0.25">
      <c r="A665" s="123" t="s">
        <v>66</v>
      </c>
      <c r="B665" s="33" t="s">
        <v>266</v>
      </c>
      <c r="C665" s="8"/>
      <c r="D665" s="22"/>
      <c r="E665" s="184"/>
      <c r="F665" s="184"/>
      <c r="G665" s="185">
        <f>SUM(G666:G836)</f>
        <v>0</v>
      </c>
    </row>
    <row r="666" spans="1:7" ht="22.5" customHeight="1" x14ac:dyDescent="0.25">
      <c r="A666" s="146">
        <v>1</v>
      </c>
      <c r="B666" s="34" t="s">
        <v>720</v>
      </c>
      <c r="C666" s="7"/>
      <c r="D666" s="21"/>
      <c r="E666" s="186"/>
      <c r="F666" s="186"/>
      <c r="G666" s="187">
        <f>SUM(F667:F675)</f>
        <v>0</v>
      </c>
    </row>
    <row r="667" spans="1:7" ht="41.25" customHeight="1" x14ac:dyDescent="0.25">
      <c r="A667" s="122">
        <v>1.01</v>
      </c>
      <c r="B667" s="17" t="s">
        <v>96</v>
      </c>
      <c r="C667" s="3">
        <v>21633.66</v>
      </c>
      <c r="D667" s="3" t="s">
        <v>553</v>
      </c>
      <c r="E667" s="110"/>
      <c r="F667" s="110">
        <f>C667*E667</f>
        <v>0</v>
      </c>
      <c r="G667" s="190"/>
    </row>
    <row r="668" spans="1:7" ht="42.75" customHeight="1" x14ac:dyDescent="0.25">
      <c r="A668" s="122">
        <v>1.02</v>
      </c>
      <c r="B668" s="17" t="s">
        <v>97</v>
      </c>
      <c r="C668" s="3">
        <v>5660.42</v>
      </c>
      <c r="D668" s="3" t="s">
        <v>553</v>
      </c>
      <c r="E668" s="110"/>
      <c r="F668" s="110">
        <f t="shared" ref="F668:F675" si="34">C668*E668</f>
        <v>0</v>
      </c>
      <c r="G668" s="183"/>
    </row>
    <row r="669" spans="1:7" ht="44.25" customHeight="1" x14ac:dyDescent="0.25">
      <c r="A669" s="122">
        <v>1.03</v>
      </c>
      <c r="B669" s="17" t="s">
        <v>589</v>
      </c>
      <c r="C669" s="3">
        <v>9184</v>
      </c>
      <c r="D669" s="3"/>
      <c r="E669" s="110"/>
      <c r="F669" s="110">
        <f t="shared" si="34"/>
        <v>0</v>
      </c>
      <c r="G669" s="183"/>
    </row>
    <row r="670" spans="1:7" ht="23.25" customHeight="1" x14ac:dyDescent="0.25">
      <c r="A670" s="122">
        <v>1.04</v>
      </c>
      <c r="B670" s="17" t="s">
        <v>579</v>
      </c>
      <c r="C670" s="3">
        <v>45700.2</v>
      </c>
      <c r="D670" s="3" t="s">
        <v>553</v>
      </c>
      <c r="E670" s="110"/>
      <c r="F670" s="110">
        <f t="shared" si="34"/>
        <v>0</v>
      </c>
      <c r="G670" s="190"/>
    </row>
    <row r="671" spans="1:7" ht="21.75" customHeight="1" x14ac:dyDescent="0.25">
      <c r="A671" s="122">
        <v>1.05</v>
      </c>
      <c r="B671" s="17" t="s">
        <v>591</v>
      </c>
      <c r="C671" s="3">
        <v>38382.660000000003</v>
      </c>
      <c r="D671" s="3" t="s">
        <v>553</v>
      </c>
      <c r="E671" s="110"/>
      <c r="F671" s="110">
        <f t="shared" si="34"/>
        <v>0</v>
      </c>
      <c r="G671" s="190"/>
    </row>
    <row r="672" spans="1:7" ht="23.25" customHeight="1" x14ac:dyDescent="0.25">
      <c r="A672" s="122">
        <v>1.06</v>
      </c>
      <c r="B672" s="17" t="s">
        <v>592</v>
      </c>
      <c r="C672" s="3">
        <v>96572.7</v>
      </c>
      <c r="D672" s="3" t="s">
        <v>553</v>
      </c>
      <c r="E672" s="110"/>
      <c r="F672" s="110">
        <f t="shared" si="34"/>
        <v>0</v>
      </c>
      <c r="G672" s="183"/>
    </row>
    <row r="673" spans="1:7" ht="42" customHeight="1" x14ac:dyDescent="0.25">
      <c r="A673" s="122">
        <v>1.07</v>
      </c>
      <c r="B673" s="17" t="s">
        <v>859</v>
      </c>
      <c r="C673" s="3">
        <v>1299.5899999999999</v>
      </c>
      <c r="D673" s="3" t="s">
        <v>33</v>
      </c>
      <c r="E673" s="110"/>
      <c r="F673" s="110">
        <f t="shared" si="34"/>
        <v>0</v>
      </c>
      <c r="G673" s="183"/>
    </row>
    <row r="674" spans="1:7" ht="42" customHeight="1" x14ac:dyDescent="0.25">
      <c r="A674" s="122">
        <v>1.08</v>
      </c>
      <c r="B674" s="4" t="s">
        <v>590</v>
      </c>
      <c r="C674" s="3">
        <v>18</v>
      </c>
      <c r="D674" s="3" t="s">
        <v>27</v>
      </c>
      <c r="E674" s="110"/>
      <c r="F674" s="110">
        <f t="shared" si="34"/>
        <v>0</v>
      </c>
      <c r="G674" s="183"/>
    </row>
    <row r="675" spans="1:7" ht="39.75" customHeight="1" x14ac:dyDescent="0.25">
      <c r="A675" s="122">
        <v>1.0900000000000001</v>
      </c>
      <c r="B675" s="4" t="s">
        <v>588</v>
      </c>
      <c r="C675" s="3">
        <v>6</v>
      </c>
      <c r="D675" s="3" t="s">
        <v>27</v>
      </c>
      <c r="E675" s="110"/>
      <c r="F675" s="110">
        <f t="shared" si="34"/>
        <v>0</v>
      </c>
      <c r="G675" s="190"/>
    </row>
    <row r="676" spans="1:7" ht="23.25" customHeight="1" x14ac:dyDescent="0.25">
      <c r="A676" s="146">
        <v>2</v>
      </c>
      <c r="B676" s="34" t="s">
        <v>721</v>
      </c>
      <c r="C676" s="7"/>
      <c r="D676" s="21"/>
      <c r="E676" s="186"/>
      <c r="F676" s="186"/>
      <c r="G676" s="187">
        <f>SUM(F677:F681)</f>
        <v>0</v>
      </c>
    </row>
    <row r="677" spans="1:7" ht="44.25" customHeight="1" x14ac:dyDescent="0.25">
      <c r="A677" s="122">
        <v>2.0099999999999998</v>
      </c>
      <c r="B677" s="31" t="s">
        <v>167</v>
      </c>
      <c r="C677" s="3">
        <v>2.93</v>
      </c>
      <c r="D677" s="3" t="s">
        <v>35</v>
      </c>
      <c r="E677" s="110"/>
      <c r="F677" s="110">
        <f t="shared" ref="F677:F681" si="35">C677*E677</f>
        <v>0</v>
      </c>
      <c r="G677" s="190"/>
    </row>
    <row r="678" spans="1:7" ht="43.5" customHeight="1" x14ac:dyDescent="0.25">
      <c r="A678" s="122">
        <v>2.02</v>
      </c>
      <c r="B678" s="17" t="s">
        <v>90</v>
      </c>
      <c r="C678" s="3">
        <v>41.47</v>
      </c>
      <c r="D678" s="3" t="s">
        <v>35</v>
      </c>
      <c r="E678" s="110"/>
      <c r="F678" s="110">
        <f t="shared" si="35"/>
        <v>0</v>
      </c>
      <c r="G678" s="183"/>
    </row>
    <row r="679" spans="1:7" ht="62.1" customHeight="1" x14ac:dyDescent="0.25">
      <c r="A679" s="122">
        <v>2.0299999999999998</v>
      </c>
      <c r="B679" s="31" t="s">
        <v>770</v>
      </c>
      <c r="C679" s="3">
        <v>2.62</v>
      </c>
      <c r="D679" s="3" t="s">
        <v>35</v>
      </c>
      <c r="E679" s="110"/>
      <c r="F679" s="110">
        <f t="shared" si="35"/>
        <v>0</v>
      </c>
      <c r="G679" s="190"/>
    </row>
    <row r="680" spans="1:7" ht="42.75" customHeight="1" x14ac:dyDescent="0.25">
      <c r="A680" s="122">
        <v>2.04</v>
      </c>
      <c r="B680" s="17" t="s">
        <v>133</v>
      </c>
      <c r="C680" s="3">
        <v>0.49</v>
      </c>
      <c r="D680" s="3" t="s">
        <v>35</v>
      </c>
      <c r="E680" s="110"/>
      <c r="F680" s="110">
        <f t="shared" si="35"/>
        <v>0</v>
      </c>
      <c r="G680" s="190"/>
    </row>
    <row r="681" spans="1:7" ht="42" customHeight="1" x14ac:dyDescent="0.25">
      <c r="A681" s="122">
        <v>2.0499999999999998</v>
      </c>
      <c r="B681" s="17" t="s">
        <v>180</v>
      </c>
      <c r="C681" s="3">
        <v>0.46</v>
      </c>
      <c r="D681" s="3" t="s">
        <v>35</v>
      </c>
      <c r="E681" s="110"/>
      <c r="F681" s="110">
        <f t="shared" si="35"/>
        <v>0</v>
      </c>
      <c r="G681" s="190"/>
    </row>
    <row r="682" spans="1:7" ht="23.25" customHeight="1" x14ac:dyDescent="0.25">
      <c r="A682" s="146">
        <v>3</v>
      </c>
      <c r="B682" s="34" t="s">
        <v>722</v>
      </c>
      <c r="C682" s="7"/>
      <c r="D682" s="21"/>
      <c r="E682" s="186"/>
      <c r="F682" s="186"/>
      <c r="G682" s="187">
        <f>SUM(F683:F683)</f>
        <v>0</v>
      </c>
    </row>
    <row r="683" spans="1:7" ht="22.5" customHeight="1" x14ac:dyDescent="0.25">
      <c r="A683" s="125">
        <v>3.01</v>
      </c>
      <c r="B683" s="35" t="s">
        <v>154</v>
      </c>
      <c r="C683" s="27">
        <v>734.64</v>
      </c>
      <c r="D683" s="2" t="s">
        <v>33</v>
      </c>
      <c r="E683" s="192"/>
      <c r="F683" s="181">
        <f>C683*E683</f>
        <v>0</v>
      </c>
      <c r="G683" s="190"/>
    </row>
    <row r="684" spans="1:7" ht="42" customHeight="1" x14ac:dyDescent="0.25">
      <c r="A684" s="146">
        <v>4</v>
      </c>
      <c r="B684" s="34" t="s">
        <v>844</v>
      </c>
      <c r="C684" s="7"/>
      <c r="D684" s="21"/>
      <c r="E684" s="186"/>
      <c r="F684" s="186"/>
      <c r="G684" s="187">
        <f>SUM(F685:F688)</f>
        <v>0</v>
      </c>
    </row>
    <row r="685" spans="1:7" ht="42" customHeight="1" x14ac:dyDescent="0.25">
      <c r="A685" s="122">
        <v>4.01</v>
      </c>
      <c r="B685" s="17" t="s">
        <v>801</v>
      </c>
      <c r="C685" s="3">
        <v>248.29</v>
      </c>
      <c r="D685" s="3" t="s">
        <v>33</v>
      </c>
      <c r="E685" s="110"/>
      <c r="F685" s="110">
        <f>C685*E685</f>
        <v>0</v>
      </c>
      <c r="G685" s="190"/>
    </row>
    <row r="686" spans="1:7" ht="42" customHeight="1" x14ac:dyDescent="0.25">
      <c r="A686" s="122">
        <v>4.0199999999999996</v>
      </c>
      <c r="B686" s="17" t="s">
        <v>805</v>
      </c>
      <c r="C686" s="3">
        <v>154.21</v>
      </c>
      <c r="D686" s="3" t="s">
        <v>33</v>
      </c>
      <c r="E686" s="110"/>
      <c r="F686" s="110">
        <f>C686*E686</f>
        <v>0</v>
      </c>
      <c r="G686" s="183"/>
    </row>
    <row r="687" spans="1:7" ht="21.75" customHeight="1" x14ac:dyDescent="0.25">
      <c r="A687" s="122">
        <v>4.03</v>
      </c>
      <c r="B687" s="17" t="s">
        <v>119</v>
      </c>
      <c r="C687" s="3">
        <v>546</v>
      </c>
      <c r="D687" s="3" t="s">
        <v>33</v>
      </c>
      <c r="E687" s="110"/>
      <c r="F687" s="110">
        <f>C687*E687</f>
        <v>0</v>
      </c>
      <c r="G687" s="190"/>
    </row>
    <row r="688" spans="1:7" ht="42" customHeight="1" x14ac:dyDescent="0.25">
      <c r="A688" s="122">
        <v>4.04</v>
      </c>
      <c r="B688" s="17" t="s">
        <v>153</v>
      </c>
      <c r="C688" s="3">
        <v>162.74</v>
      </c>
      <c r="D688" s="3" t="s">
        <v>33</v>
      </c>
      <c r="E688" s="110"/>
      <c r="F688" s="110">
        <f>C688*E688</f>
        <v>0</v>
      </c>
      <c r="G688" s="183"/>
    </row>
    <row r="689" spans="1:7" ht="23.25" customHeight="1" x14ac:dyDescent="0.25">
      <c r="A689" s="146">
        <v>5</v>
      </c>
      <c r="B689" s="34" t="s">
        <v>723</v>
      </c>
      <c r="C689" s="7"/>
      <c r="D689" s="21"/>
      <c r="E689" s="186"/>
      <c r="F689" s="186"/>
      <c r="G689" s="187">
        <f>SUM(F690:F695)</f>
        <v>0</v>
      </c>
    </row>
    <row r="690" spans="1:7" ht="43.5" customHeight="1" x14ac:dyDescent="0.25">
      <c r="A690" s="122">
        <v>5.01</v>
      </c>
      <c r="B690" s="17" t="s">
        <v>44</v>
      </c>
      <c r="C690" s="3">
        <v>185.74</v>
      </c>
      <c r="D690" s="3" t="s">
        <v>33</v>
      </c>
      <c r="E690" s="110"/>
      <c r="F690" s="110">
        <f>C690*E690</f>
        <v>0</v>
      </c>
      <c r="G690" s="190"/>
    </row>
    <row r="691" spans="1:7" ht="23.25" customHeight="1" x14ac:dyDescent="0.25">
      <c r="A691" s="122">
        <v>5.0199999999999996</v>
      </c>
      <c r="B691" s="17" t="s">
        <v>4</v>
      </c>
      <c r="C691" s="3">
        <v>773.57</v>
      </c>
      <c r="D691" s="3" t="s">
        <v>33</v>
      </c>
      <c r="E691" s="110"/>
      <c r="F691" s="110">
        <f t="shared" ref="F691:F695" si="36">C691*E691</f>
        <v>0</v>
      </c>
      <c r="G691" s="183"/>
    </row>
    <row r="692" spans="1:7" ht="24.75" customHeight="1" x14ac:dyDescent="0.25">
      <c r="A692" s="122">
        <v>5.03</v>
      </c>
      <c r="B692" s="17" t="s">
        <v>38</v>
      </c>
      <c r="C692" s="3">
        <v>406.48</v>
      </c>
      <c r="D692" s="3" t="s">
        <v>33</v>
      </c>
      <c r="E692" s="110"/>
      <c r="F692" s="110">
        <f t="shared" si="36"/>
        <v>0</v>
      </c>
      <c r="G692" s="190"/>
    </row>
    <row r="693" spans="1:7" ht="20.25" customHeight="1" x14ac:dyDescent="0.25">
      <c r="A693" s="122">
        <v>5.04</v>
      </c>
      <c r="B693" s="17" t="s">
        <v>5</v>
      </c>
      <c r="C693" s="3">
        <v>367.03</v>
      </c>
      <c r="D693" s="3" t="s">
        <v>3</v>
      </c>
      <c r="E693" s="110"/>
      <c r="F693" s="110">
        <f t="shared" si="36"/>
        <v>0</v>
      </c>
      <c r="G693" s="183"/>
    </row>
    <row r="694" spans="1:7" ht="21" customHeight="1" x14ac:dyDescent="0.25">
      <c r="A694" s="122">
        <v>5.05</v>
      </c>
      <c r="B694" s="17" t="s">
        <v>6</v>
      </c>
      <c r="C694" s="3">
        <v>108.49</v>
      </c>
      <c r="D694" s="3" t="s">
        <v>3</v>
      </c>
      <c r="E694" s="110"/>
      <c r="F694" s="110">
        <f t="shared" si="36"/>
        <v>0</v>
      </c>
      <c r="G694" s="190"/>
    </row>
    <row r="695" spans="1:7" ht="21" customHeight="1" x14ac:dyDescent="0.25">
      <c r="A695" s="122">
        <v>5.0599999999999996</v>
      </c>
      <c r="B695" s="17" t="s">
        <v>39</v>
      </c>
      <c r="C695" s="3">
        <v>29.6</v>
      </c>
      <c r="D695" s="3" t="s">
        <v>3</v>
      </c>
      <c r="E695" s="110"/>
      <c r="F695" s="110">
        <f t="shared" si="36"/>
        <v>0</v>
      </c>
      <c r="G695" s="190"/>
    </row>
    <row r="696" spans="1:7" ht="42" customHeight="1" x14ac:dyDescent="0.25">
      <c r="A696" s="146">
        <v>6</v>
      </c>
      <c r="B696" s="34" t="s">
        <v>839</v>
      </c>
      <c r="C696" s="7"/>
      <c r="D696" s="21"/>
      <c r="E696" s="186"/>
      <c r="F696" s="186"/>
      <c r="G696" s="187">
        <f>SUM(F697:F698)</f>
        <v>0</v>
      </c>
    </row>
    <row r="697" spans="1:7" ht="23.25" customHeight="1" x14ac:dyDescent="0.25">
      <c r="A697" s="122">
        <v>6.01</v>
      </c>
      <c r="B697" s="17" t="s">
        <v>862</v>
      </c>
      <c r="C697" s="3">
        <v>1226.7</v>
      </c>
      <c r="D697" s="3" t="s">
        <v>33</v>
      </c>
      <c r="E697" s="110"/>
      <c r="F697" s="110">
        <f>C697*E697</f>
        <v>0</v>
      </c>
      <c r="G697" s="190"/>
    </row>
    <row r="698" spans="1:7" ht="24.75" customHeight="1" x14ac:dyDescent="0.25">
      <c r="A698" s="122">
        <v>6.02</v>
      </c>
      <c r="B698" s="17" t="s">
        <v>865</v>
      </c>
      <c r="C698" s="3">
        <v>671.77</v>
      </c>
      <c r="D698" s="3" t="s">
        <v>33</v>
      </c>
      <c r="E698" s="110"/>
      <c r="F698" s="110">
        <f>C698*E698</f>
        <v>0</v>
      </c>
      <c r="G698" s="183"/>
    </row>
    <row r="699" spans="1:7" ht="42" customHeight="1" x14ac:dyDescent="0.25">
      <c r="A699" s="146">
        <v>7</v>
      </c>
      <c r="B699" s="34" t="s">
        <v>840</v>
      </c>
      <c r="C699" s="7"/>
      <c r="D699" s="21"/>
      <c r="E699" s="186"/>
      <c r="F699" s="186"/>
      <c r="G699" s="187">
        <f>SUM(F700:F703)</f>
        <v>0</v>
      </c>
    </row>
    <row r="700" spans="1:7" ht="24" customHeight="1" x14ac:dyDescent="0.25">
      <c r="A700" s="122">
        <v>7.01</v>
      </c>
      <c r="B700" s="17" t="s">
        <v>100</v>
      </c>
      <c r="C700" s="3">
        <v>112.79</v>
      </c>
      <c r="D700" s="3" t="s">
        <v>33</v>
      </c>
      <c r="E700" s="110"/>
      <c r="F700" s="110">
        <f>C700*E700</f>
        <v>0</v>
      </c>
      <c r="G700" s="190"/>
    </row>
    <row r="701" spans="1:7" ht="23.25" customHeight="1" x14ac:dyDescent="0.25">
      <c r="A701" s="122">
        <v>7.02</v>
      </c>
      <c r="B701" s="17" t="s">
        <v>120</v>
      </c>
      <c r="C701" s="3">
        <v>5.18</v>
      </c>
      <c r="D701" s="3" t="s">
        <v>33</v>
      </c>
      <c r="E701" s="110"/>
      <c r="F701" s="110">
        <f>C701*E701</f>
        <v>0</v>
      </c>
      <c r="G701" s="183"/>
    </row>
    <row r="702" spans="1:7" ht="60.75" customHeight="1" x14ac:dyDescent="0.25">
      <c r="A702" s="122">
        <v>7.03</v>
      </c>
      <c r="B702" s="31" t="s">
        <v>870</v>
      </c>
      <c r="C702" s="3">
        <v>13.62</v>
      </c>
      <c r="D702" s="3" t="s">
        <v>33</v>
      </c>
      <c r="E702" s="110"/>
      <c r="F702" s="110">
        <f>C702*E702</f>
        <v>0</v>
      </c>
      <c r="G702" s="183"/>
    </row>
    <row r="703" spans="1:7" ht="24" customHeight="1" x14ac:dyDescent="0.25">
      <c r="A703" s="122">
        <v>7.04</v>
      </c>
      <c r="B703" s="17" t="s">
        <v>49</v>
      </c>
      <c r="C703" s="3">
        <v>24.71</v>
      </c>
      <c r="D703" s="3" t="s">
        <v>33</v>
      </c>
      <c r="E703" s="110"/>
      <c r="F703" s="110">
        <f>C703*E703</f>
        <v>0</v>
      </c>
      <c r="G703" s="190"/>
    </row>
    <row r="704" spans="1:7" ht="23.25" customHeight="1" x14ac:dyDescent="0.25">
      <c r="A704" s="146">
        <v>8</v>
      </c>
      <c r="B704" s="34" t="s">
        <v>724</v>
      </c>
      <c r="C704" s="7"/>
      <c r="D704" s="21"/>
      <c r="E704" s="186"/>
      <c r="F704" s="186"/>
      <c r="G704" s="187">
        <f>SUM(F705:F709)</f>
        <v>0</v>
      </c>
    </row>
    <row r="705" spans="1:7" ht="39" customHeight="1" x14ac:dyDescent="0.25">
      <c r="A705" s="122">
        <v>8.01</v>
      </c>
      <c r="B705" s="17" t="s">
        <v>41</v>
      </c>
      <c r="C705" s="3">
        <v>38.799999999999997</v>
      </c>
      <c r="D705" s="3" t="s">
        <v>3</v>
      </c>
      <c r="E705" s="110"/>
      <c r="F705" s="110">
        <f>C705*E705</f>
        <v>0</v>
      </c>
      <c r="G705" s="190"/>
    </row>
    <row r="706" spans="1:7" ht="24.75" customHeight="1" x14ac:dyDescent="0.25">
      <c r="A706" s="122">
        <v>8.02</v>
      </c>
      <c r="B706" s="17" t="s">
        <v>42</v>
      </c>
      <c r="C706" s="3">
        <v>8.66</v>
      </c>
      <c r="D706" s="3" t="s">
        <v>33</v>
      </c>
      <c r="E706" s="110"/>
      <c r="F706" s="110">
        <f>C706*E706</f>
        <v>0</v>
      </c>
      <c r="G706" s="183"/>
    </row>
    <row r="707" spans="1:7" ht="42" customHeight="1" x14ac:dyDescent="0.25">
      <c r="A707" s="122">
        <v>8.0299999999999994</v>
      </c>
      <c r="B707" s="17" t="s">
        <v>755</v>
      </c>
      <c r="C707" s="3">
        <v>10.11</v>
      </c>
      <c r="D707" s="3" t="s">
        <v>3</v>
      </c>
      <c r="E707" s="110"/>
      <c r="F707" s="110">
        <f>C707*E707</f>
        <v>0</v>
      </c>
      <c r="G707" s="191"/>
    </row>
    <row r="708" spans="1:7" ht="102.75" customHeight="1" x14ac:dyDescent="0.25">
      <c r="A708" s="122">
        <v>8.0399999999999991</v>
      </c>
      <c r="B708" s="31" t="s">
        <v>916</v>
      </c>
      <c r="C708" s="3">
        <v>10.11</v>
      </c>
      <c r="D708" s="3" t="s">
        <v>3</v>
      </c>
      <c r="E708" s="110"/>
      <c r="F708" s="110">
        <f>C708*E708</f>
        <v>0</v>
      </c>
      <c r="G708" s="190"/>
    </row>
    <row r="709" spans="1:7" ht="21" customHeight="1" x14ac:dyDescent="0.25">
      <c r="A709" s="122">
        <v>8.0500000000000007</v>
      </c>
      <c r="B709" s="17" t="s">
        <v>121</v>
      </c>
      <c r="C709" s="3">
        <v>29.4</v>
      </c>
      <c r="D709" s="3" t="s">
        <v>3</v>
      </c>
      <c r="E709" s="110"/>
      <c r="F709" s="110">
        <f>C709*E709</f>
        <v>0</v>
      </c>
      <c r="G709" s="190"/>
    </row>
    <row r="710" spans="1:7" s="167" customFormat="1" ht="42" customHeight="1" x14ac:dyDescent="0.25">
      <c r="A710" s="146">
        <v>9</v>
      </c>
      <c r="B710" s="34" t="s">
        <v>841</v>
      </c>
      <c r="C710" s="7"/>
      <c r="D710" s="21"/>
      <c r="E710" s="186"/>
      <c r="F710" s="186"/>
      <c r="G710" s="187">
        <f>SUM(F711:F712)</f>
        <v>0</v>
      </c>
    </row>
    <row r="711" spans="1:7" s="167" customFormat="1" ht="99" customHeight="1" x14ac:dyDescent="0.25">
      <c r="A711" s="125">
        <v>9.01</v>
      </c>
      <c r="B711" s="17" t="s">
        <v>754</v>
      </c>
      <c r="C711" s="27">
        <v>1237.78</v>
      </c>
      <c r="D711" s="2" t="s">
        <v>33</v>
      </c>
      <c r="E711" s="192"/>
      <c r="F711" s="181">
        <f>C711*E711</f>
        <v>0</v>
      </c>
      <c r="G711" s="190"/>
    </row>
    <row r="712" spans="1:7" s="167" customFormat="1" ht="62.1" customHeight="1" x14ac:dyDescent="0.25">
      <c r="A712" s="102">
        <v>9.02</v>
      </c>
      <c r="B712" s="17" t="s">
        <v>861</v>
      </c>
      <c r="C712" s="3">
        <v>53.94</v>
      </c>
      <c r="D712" s="3" t="s">
        <v>33</v>
      </c>
      <c r="E712" s="196"/>
      <c r="F712" s="110">
        <f>C712*E712</f>
        <v>0</v>
      </c>
      <c r="G712" s="183"/>
    </row>
    <row r="713" spans="1:7" s="167" customFormat="1" ht="42" customHeight="1" x14ac:dyDescent="0.25">
      <c r="A713" s="146">
        <v>10</v>
      </c>
      <c r="B713" s="34" t="s">
        <v>842</v>
      </c>
      <c r="C713" s="7"/>
      <c r="D713" s="21"/>
      <c r="E713" s="186"/>
      <c r="F713" s="186"/>
      <c r="G713" s="187">
        <f>SUM(F714:F717)</f>
        <v>0</v>
      </c>
    </row>
    <row r="714" spans="1:7" s="167" customFormat="1" ht="60.75" customHeight="1" x14ac:dyDescent="0.25">
      <c r="A714" s="122">
        <v>10.01</v>
      </c>
      <c r="B714" s="17" t="s">
        <v>187</v>
      </c>
      <c r="C714" s="5">
        <v>420.29</v>
      </c>
      <c r="D714" s="3" t="s">
        <v>36</v>
      </c>
      <c r="E714" s="110"/>
      <c r="F714" s="110">
        <f>C714*E714</f>
        <v>0</v>
      </c>
      <c r="G714" s="190"/>
    </row>
    <row r="715" spans="1:7" s="167" customFormat="1" ht="39.75" customHeight="1" x14ac:dyDescent="0.25">
      <c r="A715" s="122">
        <v>10.02</v>
      </c>
      <c r="B715" s="17" t="s">
        <v>92</v>
      </c>
      <c r="C715" s="3">
        <v>465.48</v>
      </c>
      <c r="D715" s="3" t="s">
        <v>36</v>
      </c>
      <c r="E715" s="110"/>
      <c r="F715" s="110">
        <f>C715*E715</f>
        <v>0</v>
      </c>
      <c r="G715" s="183"/>
    </row>
    <row r="716" spans="1:7" s="167" customFormat="1" ht="45" customHeight="1" x14ac:dyDescent="0.25">
      <c r="A716" s="122">
        <v>10.029999999999999</v>
      </c>
      <c r="B716" s="17" t="s">
        <v>84</v>
      </c>
      <c r="C716" s="3">
        <v>16</v>
      </c>
      <c r="D716" s="3" t="s">
        <v>27</v>
      </c>
      <c r="E716" s="110"/>
      <c r="F716" s="110">
        <f>C716*E716</f>
        <v>0</v>
      </c>
      <c r="G716" s="190"/>
    </row>
    <row r="717" spans="1:7" s="167" customFormat="1" ht="42" customHeight="1" x14ac:dyDescent="0.25">
      <c r="A717" s="122" t="s">
        <v>73</v>
      </c>
      <c r="B717" s="31" t="s">
        <v>151</v>
      </c>
      <c r="C717" s="3">
        <v>1</v>
      </c>
      <c r="D717" s="3" t="s">
        <v>27</v>
      </c>
      <c r="E717" s="110"/>
      <c r="F717" s="110">
        <f>C717*E717</f>
        <v>0</v>
      </c>
      <c r="G717" s="190"/>
    </row>
    <row r="718" spans="1:7" s="167" customFormat="1" ht="42" customHeight="1" x14ac:dyDescent="0.25">
      <c r="A718" s="146">
        <v>11</v>
      </c>
      <c r="B718" s="34" t="s">
        <v>843</v>
      </c>
      <c r="C718" s="7"/>
      <c r="D718" s="21"/>
      <c r="E718" s="186"/>
      <c r="F718" s="186"/>
      <c r="G718" s="187">
        <f>SUM(F719:F720)</f>
        <v>0</v>
      </c>
    </row>
    <row r="719" spans="1:7" s="167" customFormat="1" ht="42" customHeight="1" x14ac:dyDescent="0.25">
      <c r="A719" s="122">
        <v>11.01</v>
      </c>
      <c r="B719" s="17" t="s">
        <v>93</v>
      </c>
      <c r="C719" s="3">
        <v>1081.92</v>
      </c>
      <c r="D719" s="3" t="s">
        <v>36</v>
      </c>
      <c r="E719" s="110"/>
      <c r="F719" s="110">
        <f>C719*E719</f>
        <v>0</v>
      </c>
      <c r="G719" s="190"/>
    </row>
    <row r="720" spans="1:7" s="167" customFormat="1" ht="42" customHeight="1" x14ac:dyDescent="0.25">
      <c r="A720" s="122">
        <v>11.02</v>
      </c>
      <c r="B720" s="17" t="s">
        <v>94</v>
      </c>
      <c r="C720" s="3">
        <v>230.33</v>
      </c>
      <c r="D720" s="3" t="s">
        <v>36</v>
      </c>
      <c r="E720" s="110"/>
      <c r="F720" s="110">
        <f>C720*E720</f>
        <v>0</v>
      </c>
      <c r="G720" s="183"/>
    </row>
    <row r="721" spans="1:7" s="167" customFormat="1" ht="22.5" customHeight="1" x14ac:dyDescent="0.25">
      <c r="A721" s="146" t="s">
        <v>169</v>
      </c>
      <c r="B721" s="19" t="s">
        <v>725</v>
      </c>
      <c r="C721" s="7"/>
      <c r="D721" s="21"/>
      <c r="E721" s="186"/>
      <c r="F721" s="186"/>
      <c r="G721" s="187">
        <f>SUM(F722:F724)</f>
        <v>0</v>
      </c>
    </row>
    <row r="722" spans="1:7" s="167" customFormat="1" ht="24.75" customHeight="1" x14ac:dyDescent="0.25">
      <c r="A722" s="122" t="s">
        <v>170</v>
      </c>
      <c r="B722" s="4" t="s">
        <v>183</v>
      </c>
      <c r="C722" s="3">
        <v>1203.8800000000001</v>
      </c>
      <c r="D722" s="3" t="s">
        <v>33</v>
      </c>
      <c r="E722" s="110"/>
      <c r="F722" s="110">
        <f>C722*E722</f>
        <v>0</v>
      </c>
      <c r="G722" s="190"/>
    </row>
    <row r="723" spans="1:7" s="167" customFormat="1" ht="22.5" customHeight="1" x14ac:dyDescent="0.25">
      <c r="A723" s="122" t="s">
        <v>171</v>
      </c>
      <c r="B723" s="4" t="s">
        <v>144</v>
      </c>
      <c r="C723" s="3">
        <v>221.54</v>
      </c>
      <c r="D723" s="3" t="s">
        <v>3</v>
      </c>
      <c r="E723" s="110"/>
      <c r="F723" s="110">
        <f>C723*E723</f>
        <v>0</v>
      </c>
      <c r="G723" s="183"/>
    </row>
    <row r="724" spans="1:7" s="167" customFormat="1" ht="39.75" customHeight="1" x14ac:dyDescent="0.25">
      <c r="A724" s="122" t="s">
        <v>172</v>
      </c>
      <c r="B724" s="17" t="s">
        <v>184</v>
      </c>
      <c r="C724" s="3">
        <v>1254.19</v>
      </c>
      <c r="D724" s="3" t="s">
        <v>33</v>
      </c>
      <c r="E724" s="110"/>
      <c r="F724" s="110">
        <f>C724*E724</f>
        <v>0</v>
      </c>
      <c r="G724" s="190"/>
    </row>
    <row r="725" spans="1:7" s="167" customFormat="1" ht="42" customHeight="1" x14ac:dyDescent="0.25">
      <c r="A725" s="146" t="s">
        <v>173</v>
      </c>
      <c r="B725" s="34" t="s">
        <v>845</v>
      </c>
      <c r="C725" s="7"/>
      <c r="D725" s="21"/>
      <c r="E725" s="186"/>
      <c r="F725" s="186"/>
      <c r="G725" s="187">
        <f>SUM(F726:F728)</f>
        <v>0</v>
      </c>
    </row>
    <row r="726" spans="1:7" s="167" customFormat="1" ht="21" customHeight="1" x14ac:dyDescent="0.25">
      <c r="A726" s="122" t="s">
        <v>174</v>
      </c>
      <c r="B726" s="17" t="s">
        <v>46</v>
      </c>
      <c r="C726" s="3">
        <v>28.96</v>
      </c>
      <c r="D726" s="3" t="s">
        <v>7</v>
      </c>
      <c r="E726" s="110"/>
      <c r="F726" s="110">
        <f>C726*E726</f>
        <v>0</v>
      </c>
      <c r="G726" s="190"/>
    </row>
    <row r="727" spans="1:7" s="167" customFormat="1" ht="21" customHeight="1" x14ac:dyDescent="0.25">
      <c r="A727" s="122" t="s">
        <v>75</v>
      </c>
      <c r="B727" s="17" t="s">
        <v>47</v>
      </c>
      <c r="C727" s="3">
        <v>11.55</v>
      </c>
      <c r="D727" s="3" t="s">
        <v>7</v>
      </c>
      <c r="E727" s="110"/>
      <c r="F727" s="110">
        <f>C727*E727</f>
        <v>0</v>
      </c>
      <c r="G727" s="183"/>
    </row>
    <row r="728" spans="1:7" s="167" customFormat="1" ht="23.25" customHeight="1" x14ac:dyDescent="0.25">
      <c r="A728" s="122" t="s">
        <v>175</v>
      </c>
      <c r="B728" s="17" t="s">
        <v>48</v>
      </c>
      <c r="C728" s="3">
        <v>7.5</v>
      </c>
      <c r="D728" s="3" t="s">
        <v>33</v>
      </c>
      <c r="E728" s="110"/>
      <c r="F728" s="110">
        <f>C728*E728</f>
        <v>0</v>
      </c>
      <c r="G728" s="190"/>
    </row>
    <row r="729" spans="1:7" s="167" customFormat="1" ht="23.25" customHeight="1" x14ac:dyDescent="0.25">
      <c r="A729" s="146" t="s">
        <v>176</v>
      </c>
      <c r="B729" s="34" t="s">
        <v>726</v>
      </c>
      <c r="C729" s="7"/>
      <c r="D729" s="21"/>
      <c r="E729" s="186"/>
      <c r="F729" s="186"/>
      <c r="G729" s="187">
        <f>SUM(F731:F762)</f>
        <v>0</v>
      </c>
    </row>
    <row r="730" spans="1:7" s="167" customFormat="1" ht="21" customHeight="1" x14ac:dyDescent="0.25">
      <c r="A730" s="169">
        <v>14.1</v>
      </c>
      <c r="B730" s="154" t="s">
        <v>727</v>
      </c>
      <c r="C730" s="155"/>
      <c r="D730" s="156"/>
      <c r="E730" s="194"/>
      <c r="F730" s="194"/>
      <c r="G730" s="182"/>
    </row>
    <row r="731" spans="1:7" s="167" customFormat="1" ht="60" customHeight="1" x14ac:dyDescent="0.25">
      <c r="A731" s="129" t="s">
        <v>478</v>
      </c>
      <c r="B731" s="80" t="s">
        <v>600</v>
      </c>
      <c r="C731" s="81">
        <v>7</v>
      </c>
      <c r="D731" s="82" t="s">
        <v>27</v>
      </c>
      <c r="E731" s="195"/>
      <c r="F731" s="109">
        <f>C731*E731</f>
        <v>0</v>
      </c>
      <c r="G731" s="191"/>
    </row>
    <row r="732" spans="1:7" s="167" customFormat="1" ht="41.25" customHeight="1" x14ac:dyDescent="0.25">
      <c r="A732" s="102" t="s">
        <v>479</v>
      </c>
      <c r="B732" s="66" t="s">
        <v>504</v>
      </c>
      <c r="C732" s="28">
        <v>1</v>
      </c>
      <c r="D732" s="61" t="s">
        <v>27</v>
      </c>
      <c r="E732" s="193"/>
      <c r="F732" s="110">
        <f t="shared" ref="F732:F747" si="37">C732*E732</f>
        <v>0</v>
      </c>
      <c r="G732" s="190"/>
    </row>
    <row r="733" spans="1:7" s="167" customFormat="1" ht="58.5" customHeight="1" x14ac:dyDescent="0.25">
      <c r="A733" s="102" t="s">
        <v>480</v>
      </c>
      <c r="B733" s="66" t="s">
        <v>602</v>
      </c>
      <c r="C733" s="28">
        <v>4</v>
      </c>
      <c r="D733" s="61" t="s">
        <v>27</v>
      </c>
      <c r="E733" s="196"/>
      <c r="F733" s="110">
        <f t="shared" si="37"/>
        <v>0</v>
      </c>
      <c r="G733" s="190"/>
    </row>
    <row r="734" spans="1:7" s="167" customFormat="1" ht="61.5" customHeight="1" x14ac:dyDescent="0.25">
      <c r="A734" s="102" t="s">
        <v>481</v>
      </c>
      <c r="B734" s="66" t="s">
        <v>607</v>
      </c>
      <c r="C734" s="28">
        <v>1</v>
      </c>
      <c r="D734" s="61" t="s">
        <v>27</v>
      </c>
      <c r="E734" s="196"/>
      <c r="F734" s="110">
        <f t="shared" si="37"/>
        <v>0</v>
      </c>
      <c r="G734" s="190"/>
    </row>
    <row r="735" spans="1:7" s="167" customFormat="1" ht="60" customHeight="1" x14ac:dyDescent="0.25">
      <c r="A735" s="102" t="s">
        <v>482</v>
      </c>
      <c r="B735" s="66" t="s">
        <v>603</v>
      </c>
      <c r="C735" s="28">
        <v>2</v>
      </c>
      <c r="D735" s="61" t="s">
        <v>27</v>
      </c>
      <c r="E735" s="193"/>
      <c r="F735" s="110">
        <f t="shared" si="37"/>
        <v>0</v>
      </c>
      <c r="G735" s="183"/>
    </row>
    <row r="736" spans="1:7" ht="97.5" customHeight="1" x14ac:dyDescent="0.25">
      <c r="A736" s="102" t="s">
        <v>483</v>
      </c>
      <c r="B736" s="66" t="s">
        <v>444</v>
      </c>
      <c r="C736" s="28">
        <v>8</v>
      </c>
      <c r="D736" s="61" t="s">
        <v>27</v>
      </c>
      <c r="E736" s="196"/>
      <c r="F736" s="110">
        <f t="shared" si="37"/>
        <v>0</v>
      </c>
      <c r="G736" s="190"/>
    </row>
    <row r="737" spans="1:7" ht="60.75" customHeight="1" x14ac:dyDescent="0.25">
      <c r="A737" s="102" t="s">
        <v>484</v>
      </c>
      <c r="B737" s="66" t="s">
        <v>505</v>
      </c>
      <c r="C737" s="28">
        <v>5</v>
      </c>
      <c r="D737" s="61" t="s">
        <v>27</v>
      </c>
      <c r="E737" s="196"/>
      <c r="F737" s="110">
        <f t="shared" si="37"/>
        <v>0</v>
      </c>
      <c r="G737" s="190"/>
    </row>
    <row r="738" spans="1:7" ht="79.5" customHeight="1" x14ac:dyDescent="0.25">
      <c r="A738" s="102" t="s">
        <v>485</v>
      </c>
      <c r="B738" s="66" t="s">
        <v>395</v>
      </c>
      <c r="C738" s="28">
        <v>2</v>
      </c>
      <c r="D738" s="61" t="s">
        <v>27</v>
      </c>
      <c r="E738" s="196"/>
      <c r="F738" s="110">
        <f t="shared" si="37"/>
        <v>0</v>
      </c>
      <c r="G738" s="190"/>
    </row>
    <row r="739" spans="1:7" ht="39.950000000000003" customHeight="1" x14ac:dyDescent="0.25">
      <c r="A739" s="102" t="s">
        <v>486</v>
      </c>
      <c r="B739" s="66" t="s">
        <v>506</v>
      </c>
      <c r="C739" s="28">
        <v>2</v>
      </c>
      <c r="D739" s="61" t="s">
        <v>27</v>
      </c>
      <c r="E739" s="193"/>
      <c r="F739" s="110">
        <f t="shared" si="37"/>
        <v>0</v>
      </c>
      <c r="G739" s="183"/>
    </row>
    <row r="740" spans="1:7" ht="20.25" customHeight="1" x14ac:dyDescent="0.25">
      <c r="A740" s="102" t="s">
        <v>487</v>
      </c>
      <c r="B740" s="66" t="s">
        <v>476</v>
      </c>
      <c r="C740" s="28">
        <v>2</v>
      </c>
      <c r="D740" s="61" t="s">
        <v>27</v>
      </c>
      <c r="E740" s="193"/>
      <c r="F740" s="110">
        <f t="shared" si="37"/>
        <v>0</v>
      </c>
      <c r="G740" s="190"/>
    </row>
    <row r="741" spans="1:7" ht="41.25" customHeight="1" x14ac:dyDescent="0.25">
      <c r="A741" s="102" t="s">
        <v>488</v>
      </c>
      <c r="B741" s="66" t="s">
        <v>507</v>
      </c>
      <c r="C741" s="29">
        <v>22.82</v>
      </c>
      <c r="D741" s="61" t="s">
        <v>33</v>
      </c>
      <c r="E741" s="196"/>
      <c r="F741" s="110">
        <f t="shared" si="37"/>
        <v>0</v>
      </c>
      <c r="G741" s="190"/>
    </row>
    <row r="742" spans="1:7" ht="39.75" customHeight="1" x14ac:dyDescent="0.25">
      <c r="A742" s="102" t="s">
        <v>489</v>
      </c>
      <c r="B742" s="66" t="s">
        <v>477</v>
      </c>
      <c r="C742" s="29">
        <v>0.45</v>
      </c>
      <c r="D742" s="61" t="s">
        <v>33</v>
      </c>
      <c r="E742" s="196"/>
      <c r="F742" s="110">
        <f t="shared" si="37"/>
        <v>0</v>
      </c>
      <c r="G742" s="190"/>
    </row>
    <row r="743" spans="1:7" ht="60.75" customHeight="1" x14ac:dyDescent="0.25">
      <c r="A743" s="102" t="s">
        <v>490</v>
      </c>
      <c r="B743" s="66" t="s">
        <v>601</v>
      </c>
      <c r="C743" s="28">
        <v>1</v>
      </c>
      <c r="D743" s="61" t="s">
        <v>27</v>
      </c>
      <c r="E743" s="110"/>
      <c r="F743" s="110">
        <f t="shared" si="37"/>
        <v>0</v>
      </c>
      <c r="G743" s="183"/>
    </row>
    <row r="744" spans="1:7" ht="60" customHeight="1" x14ac:dyDescent="0.25">
      <c r="A744" s="102" t="s">
        <v>491</v>
      </c>
      <c r="B744" s="66" t="s">
        <v>542</v>
      </c>
      <c r="C744" s="28">
        <v>4.42</v>
      </c>
      <c r="D744" s="61" t="s">
        <v>27</v>
      </c>
      <c r="E744" s="196"/>
      <c r="F744" s="110">
        <f t="shared" si="37"/>
        <v>0</v>
      </c>
      <c r="G744" s="190"/>
    </row>
    <row r="745" spans="1:7" ht="39.950000000000003" customHeight="1" x14ac:dyDescent="0.25">
      <c r="A745" s="102" t="s">
        <v>492</v>
      </c>
      <c r="B745" s="66" t="s">
        <v>537</v>
      </c>
      <c r="C745" s="28">
        <v>5</v>
      </c>
      <c r="D745" s="61" t="s">
        <v>27</v>
      </c>
      <c r="E745" s="196"/>
      <c r="F745" s="110">
        <f t="shared" si="37"/>
        <v>0</v>
      </c>
      <c r="G745" s="190"/>
    </row>
    <row r="746" spans="1:7" ht="43.5" customHeight="1" x14ac:dyDescent="0.25">
      <c r="A746" s="102" t="s">
        <v>493</v>
      </c>
      <c r="B746" s="66" t="s">
        <v>508</v>
      </c>
      <c r="C746" s="28">
        <v>52.52</v>
      </c>
      <c r="D746" s="61" t="s">
        <v>3</v>
      </c>
      <c r="E746" s="196"/>
      <c r="F746" s="110">
        <f t="shared" si="37"/>
        <v>0</v>
      </c>
      <c r="G746" s="190"/>
    </row>
    <row r="747" spans="1:7" ht="42" customHeight="1" x14ac:dyDescent="0.25">
      <c r="A747" s="131" t="s">
        <v>494</v>
      </c>
      <c r="B747" s="84" t="s">
        <v>509</v>
      </c>
      <c r="C747" s="77">
        <v>28.28</v>
      </c>
      <c r="D747" s="78" t="s">
        <v>3</v>
      </c>
      <c r="E747" s="197"/>
      <c r="F747" s="111">
        <f t="shared" si="37"/>
        <v>0</v>
      </c>
      <c r="G747" s="198"/>
    </row>
    <row r="748" spans="1:7" ht="24" customHeight="1" x14ac:dyDescent="0.25">
      <c r="A748" s="159">
        <v>14.2</v>
      </c>
      <c r="B748" s="148" t="s">
        <v>728</v>
      </c>
      <c r="C748" s="149"/>
      <c r="D748" s="5"/>
      <c r="E748" s="199"/>
      <c r="F748" s="199"/>
      <c r="G748" s="200"/>
    </row>
    <row r="749" spans="1:7" ht="62.25" customHeight="1" x14ac:dyDescent="0.25">
      <c r="A749" s="129" t="s">
        <v>495</v>
      </c>
      <c r="B749" s="80" t="s">
        <v>429</v>
      </c>
      <c r="C749" s="81">
        <v>19.350000000000001</v>
      </c>
      <c r="D749" s="82" t="s">
        <v>3</v>
      </c>
      <c r="E749" s="195"/>
      <c r="F749" s="109">
        <f>C749*E749</f>
        <v>0</v>
      </c>
      <c r="G749" s="190"/>
    </row>
    <row r="750" spans="1:7" ht="60" customHeight="1" x14ac:dyDescent="0.25">
      <c r="A750" s="102" t="s">
        <v>496</v>
      </c>
      <c r="B750" s="66" t="s">
        <v>430</v>
      </c>
      <c r="C750" s="28">
        <v>51.58</v>
      </c>
      <c r="D750" s="61" t="s">
        <v>3</v>
      </c>
      <c r="E750" s="196"/>
      <c r="F750" s="110">
        <f>C750*E750</f>
        <v>0</v>
      </c>
      <c r="G750" s="190"/>
    </row>
    <row r="751" spans="1:7" ht="42" customHeight="1" x14ac:dyDescent="0.25">
      <c r="A751" s="131" t="s">
        <v>497</v>
      </c>
      <c r="B751" s="84" t="s">
        <v>748</v>
      </c>
      <c r="C751" s="77">
        <v>1</v>
      </c>
      <c r="D751" s="78" t="s">
        <v>27</v>
      </c>
      <c r="E751" s="221"/>
      <c r="F751" s="111">
        <f>C751*E751</f>
        <v>0</v>
      </c>
      <c r="G751" s="198"/>
    </row>
    <row r="752" spans="1:7" ht="23.25" customHeight="1" x14ac:dyDescent="0.25">
      <c r="A752" s="159" t="s">
        <v>557</v>
      </c>
      <c r="B752" s="148" t="s">
        <v>729</v>
      </c>
      <c r="C752" s="149"/>
      <c r="D752" s="5"/>
      <c r="E752" s="199"/>
      <c r="F752" s="199"/>
      <c r="G752" s="200"/>
    </row>
    <row r="753" spans="1:7" ht="60" customHeight="1" x14ac:dyDescent="0.25">
      <c r="A753" s="129" t="s">
        <v>554</v>
      </c>
      <c r="B753" s="80" t="s">
        <v>510</v>
      </c>
      <c r="C753" s="81">
        <v>9.3800000000000008</v>
      </c>
      <c r="D753" s="82" t="s">
        <v>3</v>
      </c>
      <c r="E753" s="195"/>
      <c r="F753" s="109">
        <f>C753*E753</f>
        <v>0</v>
      </c>
      <c r="G753" s="190"/>
    </row>
    <row r="754" spans="1:7" ht="62.25" customHeight="1" x14ac:dyDescent="0.25">
      <c r="A754" s="102" t="s">
        <v>555</v>
      </c>
      <c r="B754" s="66" t="s">
        <v>392</v>
      </c>
      <c r="C754" s="28">
        <v>14.5</v>
      </c>
      <c r="D754" s="61" t="s">
        <v>3</v>
      </c>
      <c r="E754" s="196"/>
      <c r="F754" s="110">
        <f>C754*E754</f>
        <v>0</v>
      </c>
      <c r="G754" s="190"/>
    </row>
    <row r="755" spans="1:7" ht="39.75" customHeight="1" x14ac:dyDescent="0.25">
      <c r="A755" s="131" t="s">
        <v>556</v>
      </c>
      <c r="B755" s="84" t="s">
        <v>436</v>
      </c>
      <c r="C755" s="77">
        <v>40.54</v>
      </c>
      <c r="D755" s="78" t="s">
        <v>3</v>
      </c>
      <c r="E755" s="197"/>
      <c r="F755" s="111">
        <f>C755*E755</f>
        <v>0</v>
      </c>
      <c r="G755" s="198"/>
    </row>
    <row r="756" spans="1:7" ht="23.25" customHeight="1" x14ac:dyDescent="0.25">
      <c r="A756" s="159" t="s">
        <v>502</v>
      </c>
      <c r="B756" s="148" t="s">
        <v>730</v>
      </c>
      <c r="C756" s="149"/>
      <c r="D756" s="5"/>
      <c r="E756" s="199"/>
      <c r="F756" s="199"/>
      <c r="G756" s="200"/>
    </row>
    <row r="757" spans="1:7" ht="60" customHeight="1" x14ac:dyDescent="0.25">
      <c r="A757" s="129" t="s">
        <v>498</v>
      </c>
      <c r="B757" s="80" t="s">
        <v>396</v>
      </c>
      <c r="C757" s="38">
        <v>17</v>
      </c>
      <c r="D757" s="83" t="s">
        <v>3</v>
      </c>
      <c r="E757" s="222"/>
      <c r="F757" s="109">
        <f>C757*E757</f>
        <v>0</v>
      </c>
      <c r="G757" s="190"/>
    </row>
    <row r="758" spans="1:7" ht="79.5" customHeight="1" x14ac:dyDescent="0.25">
      <c r="A758" s="102" t="s">
        <v>499</v>
      </c>
      <c r="B758" s="66" t="s">
        <v>431</v>
      </c>
      <c r="C758" s="3">
        <v>8.4</v>
      </c>
      <c r="D758" s="62" t="s">
        <v>3</v>
      </c>
      <c r="E758" s="193"/>
      <c r="F758" s="110">
        <f>C758*E758</f>
        <v>0</v>
      </c>
      <c r="G758" s="190"/>
    </row>
    <row r="759" spans="1:7" ht="43.5" customHeight="1" x14ac:dyDescent="0.25">
      <c r="A759" s="131" t="s">
        <v>503</v>
      </c>
      <c r="B759" s="84" t="s">
        <v>467</v>
      </c>
      <c r="C759" s="37">
        <v>2</v>
      </c>
      <c r="D759" s="79" t="s">
        <v>27</v>
      </c>
      <c r="E759" s="111"/>
      <c r="F759" s="111">
        <f>C759*E759</f>
        <v>0</v>
      </c>
      <c r="G759" s="198"/>
    </row>
    <row r="760" spans="1:7" ht="23.25" customHeight="1" x14ac:dyDescent="0.25">
      <c r="A760" s="159">
        <v>14.5</v>
      </c>
      <c r="B760" s="148" t="s">
        <v>731</v>
      </c>
      <c r="C760" s="149"/>
      <c r="D760" s="5"/>
      <c r="E760" s="199"/>
      <c r="F760" s="199"/>
      <c r="G760" s="200"/>
    </row>
    <row r="761" spans="1:7" ht="60" customHeight="1" x14ac:dyDescent="0.25">
      <c r="A761" s="129" t="s">
        <v>500</v>
      </c>
      <c r="B761" s="80" t="s">
        <v>511</v>
      </c>
      <c r="C761" s="81">
        <v>26</v>
      </c>
      <c r="D761" s="82" t="s">
        <v>3</v>
      </c>
      <c r="E761" s="195"/>
      <c r="F761" s="109">
        <f>C761*E761</f>
        <v>0</v>
      </c>
      <c r="G761" s="190"/>
    </row>
    <row r="762" spans="1:7" ht="61.5" customHeight="1" x14ac:dyDescent="0.25">
      <c r="A762" s="127" t="s">
        <v>501</v>
      </c>
      <c r="B762" s="67" t="s">
        <v>432</v>
      </c>
      <c r="C762" s="64">
        <v>22.4</v>
      </c>
      <c r="D762" s="65" t="s">
        <v>3</v>
      </c>
      <c r="E762" s="216"/>
      <c r="F762" s="110">
        <f>C762*E762</f>
        <v>0</v>
      </c>
      <c r="G762" s="190"/>
    </row>
    <row r="763" spans="1:7" ht="42" customHeight="1" x14ac:dyDescent="0.25">
      <c r="A763" s="146" t="s">
        <v>177</v>
      </c>
      <c r="B763" s="34" t="s">
        <v>846</v>
      </c>
      <c r="C763" s="7"/>
      <c r="D763" s="21"/>
      <c r="E763" s="186"/>
      <c r="F763" s="186"/>
      <c r="G763" s="187">
        <f>SUM(F764:F766)</f>
        <v>0</v>
      </c>
    </row>
    <row r="764" spans="1:7" ht="23.25" customHeight="1" x14ac:dyDescent="0.25">
      <c r="A764" s="122" t="s">
        <v>178</v>
      </c>
      <c r="B764" s="17" t="s">
        <v>145</v>
      </c>
      <c r="C764" s="3">
        <v>1317.15</v>
      </c>
      <c r="D764" s="3" t="s">
        <v>33</v>
      </c>
      <c r="E764" s="110"/>
      <c r="F764" s="110">
        <f>C764*E764</f>
        <v>0</v>
      </c>
      <c r="G764" s="190"/>
    </row>
    <row r="765" spans="1:7" ht="42" customHeight="1" x14ac:dyDescent="0.25">
      <c r="A765" s="122" t="s">
        <v>76</v>
      </c>
      <c r="B765" s="4" t="s">
        <v>181</v>
      </c>
      <c r="C765" s="3">
        <v>2496.63</v>
      </c>
      <c r="D765" s="3" t="s">
        <v>33</v>
      </c>
      <c r="E765" s="110"/>
      <c r="F765" s="110">
        <f>C765*E765</f>
        <v>0</v>
      </c>
      <c r="G765" s="183"/>
    </row>
    <row r="766" spans="1:7" ht="42" customHeight="1" x14ac:dyDescent="0.25">
      <c r="A766" s="122" t="s">
        <v>179</v>
      </c>
      <c r="B766" s="4" t="s">
        <v>146</v>
      </c>
      <c r="C766" s="3">
        <v>491.83</v>
      </c>
      <c r="D766" s="3" t="s">
        <v>33</v>
      </c>
      <c r="E766" s="110"/>
      <c r="F766" s="110">
        <f>C766*E766</f>
        <v>0</v>
      </c>
      <c r="G766" s="190"/>
    </row>
    <row r="767" spans="1:7" s="167" customFormat="1" ht="24.75" customHeight="1" x14ac:dyDescent="0.25">
      <c r="A767" s="97">
        <v>16</v>
      </c>
      <c r="B767" s="176" t="s">
        <v>732</v>
      </c>
      <c r="C767" s="58"/>
      <c r="D767" s="58"/>
      <c r="E767" s="230"/>
      <c r="F767" s="235"/>
      <c r="G767" s="231">
        <f>SUM(F768:F801)</f>
        <v>0</v>
      </c>
    </row>
    <row r="768" spans="1:7" s="167" customFormat="1" ht="156.75" customHeight="1" x14ac:dyDescent="0.25">
      <c r="A768" s="170">
        <v>16.010000000000002</v>
      </c>
      <c r="B768" s="136" t="s">
        <v>814</v>
      </c>
      <c r="C768" s="2">
        <v>227</v>
      </c>
      <c r="D768" s="60" t="s">
        <v>27</v>
      </c>
      <c r="E768" s="284"/>
      <c r="F768" s="284">
        <f>C768*E768</f>
        <v>0</v>
      </c>
      <c r="G768" s="285"/>
    </row>
    <row r="769" spans="1:7" s="167" customFormat="1" ht="42" customHeight="1" x14ac:dyDescent="0.25">
      <c r="A769" s="171">
        <v>16.02</v>
      </c>
      <c r="B769" s="137" t="s">
        <v>634</v>
      </c>
      <c r="C769" s="3">
        <v>2</v>
      </c>
      <c r="D769" s="61" t="s">
        <v>27</v>
      </c>
      <c r="E769" s="225"/>
      <c r="F769" s="225">
        <f>C769*E769</f>
        <v>0</v>
      </c>
      <c r="G769" s="226"/>
    </row>
    <row r="770" spans="1:7" s="167" customFormat="1" ht="41.25" customHeight="1" x14ac:dyDescent="0.25">
      <c r="A770" s="171">
        <v>16.03</v>
      </c>
      <c r="B770" s="137" t="s">
        <v>610</v>
      </c>
      <c r="C770" s="3">
        <v>13</v>
      </c>
      <c r="D770" s="61" t="s">
        <v>27</v>
      </c>
      <c r="E770" s="225"/>
      <c r="F770" s="225">
        <f t="shared" ref="F770:F801" si="38">C770*E770</f>
        <v>0</v>
      </c>
      <c r="G770" s="226"/>
    </row>
    <row r="771" spans="1:7" s="167" customFormat="1" ht="158.25" customHeight="1" x14ac:dyDescent="0.25">
      <c r="A771" s="171">
        <v>16.04</v>
      </c>
      <c r="B771" s="137" t="s">
        <v>815</v>
      </c>
      <c r="C771" s="3">
        <v>13</v>
      </c>
      <c r="D771" s="61" t="s">
        <v>27</v>
      </c>
      <c r="E771" s="225"/>
      <c r="F771" s="225">
        <f t="shared" si="38"/>
        <v>0</v>
      </c>
      <c r="G771" s="226"/>
    </row>
    <row r="772" spans="1:7" s="167" customFormat="1" ht="60.75" customHeight="1" x14ac:dyDescent="0.25">
      <c r="A772" s="171">
        <v>16.05</v>
      </c>
      <c r="B772" s="137" t="s">
        <v>769</v>
      </c>
      <c r="C772" s="3">
        <v>6</v>
      </c>
      <c r="D772" s="61" t="s">
        <v>27</v>
      </c>
      <c r="E772" s="225"/>
      <c r="F772" s="225">
        <f t="shared" si="38"/>
        <v>0</v>
      </c>
      <c r="G772" s="226"/>
    </row>
    <row r="773" spans="1:7" s="167" customFormat="1" ht="83.25" customHeight="1" x14ac:dyDescent="0.25">
      <c r="A773" s="171">
        <v>16.059999999999999</v>
      </c>
      <c r="B773" s="138" t="s">
        <v>816</v>
      </c>
      <c r="C773" s="3">
        <v>37</v>
      </c>
      <c r="D773" s="61" t="s">
        <v>27</v>
      </c>
      <c r="E773" s="225"/>
      <c r="F773" s="225">
        <f t="shared" si="38"/>
        <v>0</v>
      </c>
      <c r="G773" s="226"/>
    </row>
    <row r="774" spans="1:7" s="167" customFormat="1" ht="81" customHeight="1" x14ac:dyDescent="0.25">
      <c r="A774" s="171">
        <v>16.07</v>
      </c>
      <c r="B774" s="138" t="s">
        <v>817</v>
      </c>
      <c r="C774" s="3">
        <v>1</v>
      </c>
      <c r="D774" s="61" t="s">
        <v>27</v>
      </c>
      <c r="E774" s="225"/>
      <c r="F774" s="225">
        <f t="shared" si="38"/>
        <v>0</v>
      </c>
      <c r="G774" s="226"/>
    </row>
    <row r="775" spans="1:7" s="167" customFormat="1" ht="78.75" customHeight="1" x14ac:dyDescent="0.25">
      <c r="A775" s="171">
        <v>16.079999999999998</v>
      </c>
      <c r="B775" s="138" t="s">
        <v>828</v>
      </c>
      <c r="C775" s="3">
        <v>0</v>
      </c>
      <c r="D775" s="61" t="s">
        <v>27</v>
      </c>
      <c r="E775" s="225"/>
      <c r="F775" s="225">
        <f t="shared" si="38"/>
        <v>0</v>
      </c>
      <c r="G775" s="226"/>
    </row>
    <row r="776" spans="1:7" s="167" customFormat="1" ht="79.5" customHeight="1" x14ac:dyDescent="0.25">
      <c r="A776" s="171">
        <v>16.09</v>
      </c>
      <c r="B776" s="138" t="s">
        <v>818</v>
      </c>
      <c r="C776" s="3">
        <v>3</v>
      </c>
      <c r="D776" s="61" t="s">
        <v>27</v>
      </c>
      <c r="E776" s="225"/>
      <c r="F776" s="225">
        <f t="shared" si="38"/>
        <v>0</v>
      </c>
      <c r="G776" s="226"/>
    </row>
    <row r="777" spans="1:7" s="167" customFormat="1" ht="81.75" customHeight="1" x14ac:dyDescent="0.25">
      <c r="A777" s="171">
        <v>16.100000000000001</v>
      </c>
      <c r="B777" s="138" t="s">
        <v>829</v>
      </c>
      <c r="C777" s="3">
        <v>1</v>
      </c>
      <c r="D777" s="61" t="s">
        <v>27</v>
      </c>
      <c r="E777" s="225"/>
      <c r="F777" s="225">
        <f t="shared" si="38"/>
        <v>0</v>
      </c>
      <c r="G777" s="226"/>
    </row>
    <row r="778" spans="1:7" s="167" customFormat="1" ht="154.5" customHeight="1" x14ac:dyDescent="0.25">
      <c r="A778" s="171">
        <v>16.11</v>
      </c>
      <c r="B778" s="138" t="s">
        <v>831</v>
      </c>
      <c r="C778" s="139">
        <v>133</v>
      </c>
      <c r="D778" s="139" t="s">
        <v>27</v>
      </c>
      <c r="E778" s="225"/>
      <c r="F778" s="225">
        <f t="shared" si="38"/>
        <v>0</v>
      </c>
      <c r="G778" s="226"/>
    </row>
    <row r="779" spans="1:7" s="167" customFormat="1" ht="135" customHeight="1" x14ac:dyDescent="0.25">
      <c r="A779" s="171">
        <v>16.12</v>
      </c>
      <c r="B779" s="138" t="s">
        <v>836</v>
      </c>
      <c r="C779" s="139">
        <v>133</v>
      </c>
      <c r="D779" s="139" t="s">
        <v>27</v>
      </c>
      <c r="E779" s="225"/>
      <c r="F779" s="225">
        <f t="shared" si="38"/>
        <v>0</v>
      </c>
      <c r="G779" s="226"/>
    </row>
    <row r="780" spans="1:7" s="167" customFormat="1" ht="153" customHeight="1" x14ac:dyDescent="0.25">
      <c r="A780" s="171">
        <v>16.13</v>
      </c>
      <c r="B780" s="138" t="s">
        <v>830</v>
      </c>
      <c r="C780" s="139">
        <v>2</v>
      </c>
      <c r="D780" s="139" t="s">
        <v>27</v>
      </c>
      <c r="E780" s="225"/>
      <c r="F780" s="225">
        <f t="shared" si="38"/>
        <v>0</v>
      </c>
      <c r="G780" s="226"/>
    </row>
    <row r="781" spans="1:7" s="167" customFormat="1" ht="156.75" customHeight="1" x14ac:dyDescent="0.25">
      <c r="A781" s="171">
        <v>16.14</v>
      </c>
      <c r="B781" s="138" t="s">
        <v>837</v>
      </c>
      <c r="C781" s="139">
        <v>1</v>
      </c>
      <c r="D781" s="139" t="s">
        <v>27</v>
      </c>
      <c r="E781" s="225"/>
      <c r="F781" s="225">
        <f t="shared" si="38"/>
        <v>0</v>
      </c>
      <c r="G781" s="226"/>
    </row>
    <row r="782" spans="1:7" s="167" customFormat="1" ht="138.75" customHeight="1" x14ac:dyDescent="0.25">
      <c r="A782" s="171">
        <v>16.149999999999999</v>
      </c>
      <c r="B782" s="138" t="s">
        <v>838</v>
      </c>
      <c r="C782" s="139">
        <v>5</v>
      </c>
      <c r="D782" s="139" t="s">
        <v>27</v>
      </c>
      <c r="E782" s="225"/>
      <c r="F782" s="225">
        <f t="shared" si="38"/>
        <v>0</v>
      </c>
      <c r="G782" s="226"/>
    </row>
    <row r="783" spans="1:7" s="167" customFormat="1" ht="114.75" customHeight="1" x14ac:dyDescent="0.25">
      <c r="A783" s="171">
        <v>16.16</v>
      </c>
      <c r="B783" s="138" t="s">
        <v>821</v>
      </c>
      <c r="C783" s="139">
        <v>133</v>
      </c>
      <c r="D783" s="139" t="s">
        <v>27</v>
      </c>
      <c r="E783" s="225"/>
      <c r="F783" s="225">
        <f t="shared" si="38"/>
        <v>0</v>
      </c>
      <c r="G783" s="226"/>
    </row>
    <row r="784" spans="1:7" s="167" customFormat="1" ht="41.25" customHeight="1" x14ac:dyDescent="0.25">
      <c r="A784" s="171">
        <v>16.170000000000002</v>
      </c>
      <c r="B784" s="137" t="s">
        <v>612</v>
      </c>
      <c r="C784" s="3">
        <v>57</v>
      </c>
      <c r="D784" s="61" t="s">
        <v>27</v>
      </c>
      <c r="E784" s="225"/>
      <c r="F784" s="225">
        <f t="shared" si="38"/>
        <v>0</v>
      </c>
      <c r="G784" s="226"/>
    </row>
    <row r="785" spans="1:7" s="167" customFormat="1" ht="25.5" customHeight="1" x14ac:dyDescent="0.25">
      <c r="A785" s="147"/>
      <c r="B785" s="148" t="s">
        <v>733</v>
      </c>
      <c r="C785" s="149"/>
      <c r="D785" s="5"/>
      <c r="E785" s="199"/>
      <c r="F785" s="225"/>
      <c r="G785" s="200"/>
    </row>
    <row r="786" spans="1:7" s="167" customFormat="1" ht="103.5" customHeight="1" x14ac:dyDescent="0.25">
      <c r="A786" s="171">
        <v>16.18</v>
      </c>
      <c r="B786" s="138" t="s">
        <v>883</v>
      </c>
      <c r="C786" s="150">
        <v>1</v>
      </c>
      <c r="D786" s="139" t="s">
        <v>27</v>
      </c>
      <c r="E786" s="227"/>
      <c r="F786" s="225">
        <f t="shared" si="38"/>
        <v>0</v>
      </c>
      <c r="G786" s="228"/>
    </row>
    <row r="787" spans="1:7" s="167" customFormat="1" ht="98.25" customHeight="1" x14ac:dyDescent="0.25">
      <c r="A787" s="171">
        <v>16.190000000000001</v>
      </c>
      <c r="B787" s="138" t="s">
        <v>884</v>
      </c>
      <c r="C787" s="139">
        <v>1</v>
      </c>
      <c r="D787" s="139" t="s">
        <v>27</v>
      </c>
      <c r="E787" s="225"/>
      <c r="F787" s="225">
        <f t="shared" si="38"/>
        <v>0</v>
      </c>
      <c r="G787" s="226"/>
    </row>
    <row r="788" spans="1:7" s="167" customFormat="1" ht="99" customHeight="1" x14ac:dyDescent="0.25">
      <c r="A788" s="171">
        <v>16.2</v>
      </c>
      <c r="B788" s="138" t="s">
        <v>885</v>
      </c>
      <c r="C788" s="139">
        <v>1</v>
      </c>
      <c r="D788" s="139" t="s">
        <v>27</v>
      </c>
      <c r="E788" s="225"/>
      <c r="F788" s="225">
        <f t="shared" si="38"/>
        <v>0</v>
      </c>
      <c r="G788" s="226"/>
    </row>
    <row r="789" spans="1:7" s="167" customFormat="1" ht="101.25" customHeight="1" x14ac:dyDescent="0.25">
      <c r="A789" s="171">
        <v>16.21</v>
      </c>
      <c r="B789" s="138" t="s">
        <v>886</v>
      </c>
      <c r="C789" s="139">
        <v>1</v>
      </c>
      <c r="D789" s="139" t="s">
        <v>27</v>
      </c>
      <c r="E789" s="225"/>
      <c r="F789" s="225">
        <f t="shared" si="38"/>
        <v>0</v>
      </c>
      <c r="G789" s="226"/>
    </row>
    <row r="790" spans="1:7" s="167" customFormat="1" ht="99.75" customHeight="1" x14ac:dyDescent="0.25">
      <c r="A790" s="171">
        <v>16.22</v>
      </c>
      <c r="B790" s="59" t="s">
        <v>751</v>
      </c>
      <c r="C790" s="139">
        <v>1</v>
      </c>
      <c r="D790" s="139" t="s">
        <v>27</v>
      </c>
      <c r="E790" s="225"/>
      <c r="F790" s="225">
        <f t="shared" si="38"/>
        <v>0</v>
      </c>
      <c r="G790" s="226"/>
    </row>
    <row r="791" spans="1:7" s="167" customFormat="1" ht="114.75" customHeight="1" x14ac:dyDescent="0.25">
      <c r="A791" s="171">
        <v>16.23</v>
      </c>
      <c r="B791" s="59" t="s">
        <v>750</v>
      </c>
      <c r="C791" s="139">
        <v>1</v>
      </c>
      <c r="D791" s="139" t="s">
        <v>27</v>
      </c>
      <c r="E791" s="225"/>
      <c r="F791" s="225">
        <f t="shared" si="38"/>
        <v>0</v>
      </c>
      <c r="G791" s="226"/>
    </row>
    <row r="792" spans="1:7" s="167" customFormat="1" ht="118.5" customHeight="1" x14ac:dyDescent="0.25">
      <c r="A792" s="171">
        <v>16.239999999999998</v>
      </c>
      <c r="B792" s="59" t="s">
        <v>887</v>
      </c>
      <c r="C792" s="139">
        <v>1</v>
      </c>
      <c r="D792" s="139" t="s">
        <v>27</v>
      </c>
      <c r="E792" s="225"/>
      <c r="F792" s="225">
        <f t="shared" si="38"/>
        <v>0</v>
      </c>
      <c r="G792" s="226"/>
    </row>
    <row r="793" spans="1:7" s="167" customFormat="1" ht="102.75" customHeight="1" x14ac:dyDescent="0.25">
      <c r="A793" s="171">
        <v>16.25</v>
      </c>
      <c r="B793" s="59" t="s">
        <v>635</v>
      </c>
      <c r="C793" s="139">
        <v>1</v>
      </c>
      <c r="D793" s="139" t="s">
        <v>27</v>
      </c>
      <c r="E793" s="225"/>
      <c r="F793" s="225">
        <f t="shared" si="38"/>
        <v>0</v>
      </c>
      <c r="G793" s="226"/>
    </row>
    <row r="794" spans="1:7" s="167" customFormat="1" ht="121.5" customHeight="1" x14ac:dyDescent="0.25">
      <c r="A794" s="171">
        <v>16.260000000000002</v>
      </c>
      <c r="B794" s="59" t="s">
        <v>636</v>
      </c>
      <c r="C794" s="139">
        <v>1</v>
      </c>
      <c r="D794" s="139" t="s">
        <v>27</v>
      </c>
      <c r="E794" s="225"/>
      <c r="F794" s="225">
        <f t="shared" si="38"/>
        <v>0</v>
      </c>
      <c r="G794" s="226"/>
    </row>
    <row r="795" spans="1:7" s="167" customFormat="1" ht="141" customHeight="1" x14ac:dyDescent="0.25">
      <c r="A795" s="171">
        <v>16.27</v>
      </c>
      <c r="B795" s="59" t="s">
        <v>902</v>
      </c>
      <c r="C795" s="139">
        <v>30</v>
      </c>
      <c r="D795" s="139" t="s">
        <v>7</v>
      </c>
      <c r="E795" s="225"/>
      <c r="F795" s="225">
        <f t="shared" si="38"/>
        <v>0</v>
      </c>
      <c r="G795" s="226"/>
    </row>
    <row r="796" spans="1:7" s="167" customFormat="1" ht="135" customHeight="1" x14ac:dyDescent="0.25">
      <c r="A796" s="171">
        <v>16.28</v>
      </c>
      <c r="B796" s="59" t="s">
        <v>903</v>
      </c>
      <c r="C796" s="139">
        <v>50</v>
      </c>
      <c r="D796" s="139" t="s">
        <v>7</v>
      </c>
      <c r="E796" s="225"/>
      <c r="F796" s="225">
        <f t="shared" si="38"/>
        <v>0</v>
      </c>
      <c r="G796" s="226"/>
    </row>
    <row r="797" spans="1:7" s="167" customFormat="1" ht="138" customHeight="1" x14ac:dyDescent="0.25">
      <c r="A797" s="171">
        <v>16.29</v>
      </c>
      <c r="B797" s="59" t="s">
        <v>904</v>
      </c>
      <c r="C797" s="139">
        <v>50</v>
      </c>
      <c r="D797" s="139" t="s">
        <v>7</v>
      </c>
      <c r="E797" s="225"/>
      <c r="F797" s="225">
        <f t="shared" si="38"/>
        <v>0</v>
      </c>
      <c r="G797" s="226"/>
    </row>
    <row r="798" spans="1:7" s="167" customFormat="1" ht="124.5" customHeight="1" x14ac:dyDescent="0.25">
      <c r="A798" s="171">
        <v>16.3</v>
      </c>
      <c r="B798" s="59" t="s">
        <v>905</v>
      </c>
      <c r="C798" s="139">
        <v>15</v>
      </c>
      <c r="D798" s="139" t="s">
        <v>7</v>
      </c>
      <c r="E798" s="225"/>
      <c r="F798" s="225">
        <f t="shared" si="38"/>
        <v>0</v>
      </c>
      <c r="G798" s="226"/>
    </row>
    <row r="799" spans="1:7" s="167" customFormat="1" ht="119.25" customHeight="1" x14ac:dyDescent="0.25">
      <c r="A799" s="171">
        <v>16.309999999999999</v>
      </c>
      <c r="B799" s="59" t="s">
        <v>906</v>
      </c>
      <c r="C799" s="139">
        <v>20</v>
      </c>
      <c r="D799" s="139" t="s">
        <v>7</v>
      </c>
      <c r="E799" s="225"/>
      <c r="F799" s="225">
        <f t="shared" si="38"/>
        <v>0</v>
      </c>
      <c r="G799" s="226"/>
    </row>
    <row r="800" spans="1:7" s="167" customFormat="1" ht="135" customHeight="1" x14ac:dyDescent="0.25">
      <c r="A800" s="171">
        <v>16.32</v>
      </c>
      <c r="B800" s="59" t="s">
        <v>907</v>
      </c>
      <c r="C800" s="139">
        <v>10</v>
      </c>
      <c r="D800" s="139" t="s">
        <v>7</v>
      </c>
      <c r="E800" s="225"/>
      <c r="F800" s="225">
        <f t="shared" si="38"/>
        <v>0</v>
      </c>
      <c r="G800" s="226"/>
    </row>
    <row r="801" spans="1:7" s="167" customFormat="1" ht="42" customHeight="1" x14ac:dyDescent="0.25">
      <c r="A801" s="281">
        <v>16.329999999999998</v>
      </c>
      <c r="B801" s="286" t="s">
        <v>620</v>
      </c>
      <c r="C801" s="92">
        <v>51</v>
      </c>
      <c r="D801" s="93" t="s">
        <v>27</v>
      </c>
      <c r="E801" s="240"/>
      <c r="F801" s="240">
        <f t="shared" si="38"/>
        <v>0</v>
      </c>
      <c r="G801" s="241"/>
    </row>
    <row r="802" spans="1:7" s="167" customFormat="1" ht="42.75" customHeight="1" x14ac:dyDescent="0.25">
      <c r="A802" s="146">
        <v>17</v>
      </c>
      <c r="B802" s="50" t="s">
        <v>734</v>
      </c>
      <c r="C802" s="7"/>
      <c r="D802" s="21"/>
      <c r="E802" s="186"/>
      <c r="F802" s="213"/>
      <c r="G802" s="214">
        <f>SUM(F803:F818)</f>
        <v>0</v>
      </c>
    </row>
    <row r="803" spans="1:7" s="167" customFormat="1" ht="21.95" customHeight="1" x14ac:dyDescent="0.25">
      <c r="A803" s="100">
        <v>17.010000000000002</v>
      </c>
      <c r="B803" s="42" t="s">
        <v>248</v>
      </c>
      <c r="C803" s="48">
        <v>1</v>
      </c>
      <c r="D803" s="46" t="s">
        <v>27</v>
      </c>
      <c r="E803" s="215"/>
      <c r="F803" s="215">
        <f>C803*E803</f>
        <v>0</v>
      </c>
      <c r="G803" s="190"/>
    </row>
    <row r="804" spans="1:7" s="167" customFormat="1" ht="21.95" customHeight="1" x14ac:dyDescent="0.25">
      <c r="A804" s="101">
        <v>17.02</v>
      </c>
      <c r="B804" s="43" t="s">
        <v>242</v>
      </c>
      <c r="C804" s="49">
        <v>7</v>
      </c>
      <c r="D804" s="47" t="s">
        <v>27</v>
      </c>
      <c r="E804" s="242"/>
      <c r="F804" s="215">
        <f t="shared" ref="F804:F814" si="39">C804*E804</f>
        <v>0</v>
      </c>
      <c r="G804" s="183"/>
    </row>
    <row r="805" spans="1:7" s="167" customFormat="1" ht="21.95" customHeight="1" x14ac:dyDescent="0.25">
      <c r="A805" s="100">
        <v>17.03</v>
      </c>
      <c r="B805" s="43" t="s">
        <v>190</v>
      </c>
      <c r="C805" s="49">
        <f>+(C806+C807)/22</f>
        <v>1.2272727272727273</v>
      </c>
      <c r="D805" s="47" t="s">
        <v>27</v>
      </c>
      <c r="E805" s="242"/>
      <c r="F805" s="215">
        <f t="shared" si="39"/>
        <v>0</v>
      </c>
      <c r="G805" s="190"/>
    </row>
    <row r="806" spans="1:7" s="167" customFormat="1" ht="21.95" customHeight="1" x14ac:dyDescent="0.25">
      <c r="A806" s="101">
        <v>17.04</v>
      </c>
      <c r="B806" s="43" t="s">
        <v>191</v>
      </c>
      <c r="C806" s="49">
        <v>22</v>
      </c>
      <c r="D806" s="47" t="s">
        <v>27</v>
      </c>
      <c r="E806" s="242"/>
      <c r="F806" s="215">
        <f t="shared" si="39"/>
        <v>0</v>
      </c>
      <c r="G806" s="190"/>
    </row>
    <row r="807" spans="1:7" ht="21.95" customHeight="1" x14ac:dyDescent="0.25">
      <c r="A807" s="100">
        <v>17.05</v>
      </c>
      <c r="B807" s="43" t="s">
        <v>247</v>
      </c>
      <c r="C807" s="49">
        <v>5</v>
      </c>
      <c r="D807" s="47" t="s">
        <v>27</v>
      </c>
      <c r="E807" s="242"/>
      <c r="F807" s="215">
        <f t="shared" si="39"/>
        <v>0</v>
      </c>
      <c r="G807" s="190"/>
    </row>
    <row r="808" spans="1:7" ht="21.95" customHeight="1" x14ac:dyDescent="0.25">
      <c r="A808" s="101">
        <v>17.059999999999999</v>
      </c>
      <c r="B808" s="43" t="s">
        <v>243</v>
      </c>
      <c r="C808" s="49">
        <v>17</v>
      </c>
      <c r="D808" s="47" t="s">
        <v>27</v>
      </c>
      <c r="E808" s="242"/>
      <c r="F808" s="215">
        <f t="shared" si="39"/>
        <v>0</v>
      </c>
      <c r="G808" s="183"/>
    </row>
    <row r="809" spans="1:7" ht="62.25" customHeight="1" x14ac:dyDescent="0.25">
      <c r="A809" s="100">
        <v>17.07</v>
      </c>
      <c r="B809" s="43" t="s">
        <v>244</v>
      </c>
      <c r="C809" s="49">
        <v>17</v>
      </c>
      <c r="D809" s="47" t="s">
        <v>27</v>
      </c>
      <c r="E809" s="242"/>
      <c r="F809" s="215">
        <f t="shared" si="39"/>
        <v>0</v>
      </c>
      <c r="G809" s="190"/>
    </row>
    <row r="810" spans="1:7" ht="40.5" customHeight="1" x14ac:dyDescent="0.25">
      <c r="A810" s="101">
        <v>17.079999999999998</v>
      </c>
      <c r="B810" s="43" t="s">
        <v>192</v>
      </c>
      <c r="C810" s="49">
        <v>1</v>
      </c>
      <c r="D810" s="47" t="s">
        <v>27</v>
      </c>
      <c r="E810" s="242"/>
      <c r="F810" s="215">
        <f t="shared" si="39"/>
        <v>0</v>
      </c>
      <c r="G810" s="190"/>
    </row>
    <row r="811" spans="1:7" ht="39.950000000000003" customHeight="1" x14ac:dyDescent="0.25">
      <c r="A811" s="100">
        <v>17.09</v>
      </c>
      <c r="B811" s="43" t="s">
        <v>255</v>
      </c>
      <c r="C811" s="49">
        <v>1</v>
      </c>
      <c r="D811" s="47" t="s">
        <v>27</v>
      </c>
      <c r="E811" s="242"/>
      <c r="F811" s="215">
        <f t="shared" si="39"/>
        <v>0</v>
      </c>
      <c r="G811" s="190"/>
    </row>
    <row r="812" spans="1:7" ht="42" customHeight="1" x14ac:dyDescent="0.25">
      <c r="A812" s="101">
        <v>17.100000000000001</v>
      </c>
      <c r="B812" s="43" t="s">
        <v>193</v>
      </c>
      <c r="C812" s="49">
        <f>+(C805+C804+C803*120)/100</f>
        <v>1.2822727272727272</v>
      </c>
      <c r="D812" s="47" t="s">
        <v>27</v>
      </c>
      <c r="E812" s="242"/>
      <c r="F812" s="215">
        <f t="shared" si="39"/>
        <v>0</v>
      </c>
      <c r="G812" s="183"/>
    </row>
    <row r="813" spans="1:7" ht="42" customHeight="1" x14ac:dyDescent="0.25">
      <c r="A813" s="100">
        <v>17.11</v>
      </c>
      <c r="B813" s="43" t="s">
        <v>194</v>
      </c>
      <c r="C813" s="49">
        <f>+(C806+C807*35)/500</f>
        <v>0.39400000000000002</v>
      </c>
      <c r="D813" s="47" t="s">
        <v>27</v>
      </c>
      <c r="E813" s="242"/>
      <c r="F813" s="215">
        <f t="shared" si="39"/>
        <v>0</v>
      </c>
      <c r="G813" s="190"/>
    </row>
    <row r="814" spans="1:7" ht="42" customHeight="1" x14ac:dyDescent="0.25">
      <c r="A814" s="101">
        <v>17.12</v>
      </c>
      <c r="B814" s="43" t="s">
        <v>246</v>
      </c>
      <c r="C814" s="49">
        <v>14</v>
      </c>
      <c r="D814" s="47" t="s">
        <v>27</v>
      </c>
      <c r="E814" s="242"/>
      <c r="F814" s="215">
        <f t="shared" si="39"/>
        <v>0</v>
      </c>
      <c r="G814" s="190"/>
    </row>
    <row r="815" spans="1:7" ht="42" customHeight="1" x14ac:dyDescent="0.25">
      <c r="A815" s="100">
        <v>17.13</v>
      </c>
      <c r="B815" s="43" t="s">
        <v>249</v>
      </c>
      <c r="C815" s="49">
        <v>1</v>
      </c>
      <c r="D815" s="47" t="s">
        <v>8</v>
      </c>
      <c r="E815" s="242">
        <f>+SUM(F803:F814)*0.035</f>
        <v>0</v>
      </c>
      <c r="F815" s="242">
        <f>ROUND(C815*E815,2)</f>
        <v>0</v>
      </c>
      <c r="G815" s="190"/>
    </row>
    <row r="816" spans="1:7" ht="22.5" customHeight="1" x14ac:dyDescent="0.25">
      <c r="A816" s="101">
        <v>17.14</v>
      </c>
      <c r="B816" s="43" t="s">
        <v>250</v>
      </c>
      <c r="C816" s="49">
        <v>1</v>
      </c>
      <c r="D816" s="47" t="s">
        <v>8</v>
      </c>
      <c r="E816" s="242">
        <f>+SUM(F803:F815)*0.05</f>
        <v>0</v>
      </c>
      <c r="F816" s="242">
        <f>ROUND(C816*E816,2)</f>
        <v>0</v>
      </c>
      <c r="G816" s="183"/>
    </row>
    <row r="817" spans="1:7" ht="24" customHeight="1" x14ac:dyDescent="0.25">
      <c r="A817" s="100">
        <v>17.149999999999999</v>
      </c>
      <c r="B817" s="43" t="s">
        <v>251</v>
      </c>
      <c r="C817" s="49">
        <v>1</v>
      </c>
      <c r="D817" s="47" t="s">
        <v>8</v>
      </c>
      <c r="E817" s="242">
        <f>+SUM(F803:F816)*0.03</f>
        <v>0</v>
      </c>
      <c r="F817" s="242">
        <f>ROUND(C817*E817,2)</f>
        <v>0</v>
      </c>
      <c r="G817" s="190"/>
    </row>
    <row r="818" spans="1:7" ht="23.25" customHeight="1" x14ac:dyDescent="0.25">
      <c r="A818" s="101">
        <v>17.16</v>
      </c>
      <c r="B818" s="43" t="s">
        <v>252</v>
      </c>
      <c r="C818" s="49">
        <v>1</v>
      </c>
      <c r="D818" s="47" t="s">
        <v>8</v>
      </c>
      <c r="E818" s="242">
        <f>+SUM(F803:F817)*0.1</f>
        <v>0</v>
      </c>
      <c r="F818" s="242">
        <f>ROUND(C818*E818,2)</f>
        <v>0</v>
      </c>
      <c r="G818" s="190"/>
    </row>
    <row r="819" spans="1:7" ht="42" customHeight="1" x14ac:dyDescent="0.25">
      <c r="A819" s="146">
        <v>18</v>
      </c>
      <c r="B819" s="50" t="s">
        <v>735</v>
      </c>
      <c r="C819" s="7"/>
      <c r="D819" s="21"/>
      <c r="E819" s="186"/>
      <c r="F819" s="213"/>
      <c r="G819" s="214">
        <f>SUM(F820:F836)</f>
        <v>0</v>
      </c>
    </row>
    <row r="820" spans="1:7" ht="101.25" customHeight="1" x14ac:dyDescent="0.25">
      <c r="A820" s="121">
        <v>18.010000000000002</v>
      </c>
      <c r="B820" s="55" t="s">
        <v>512</v>
      </c>
      <c r="C820" s="2">
        <v>1</v>
      </c>
      <c r="D820" s="60" t="s">
        <v>27</v>
      </c>
      <c r="E820" s="192"/>
      <c r="F820" s="215">
        <f>C820*E820</f>
        <v>0</v>
      </c>
      <c r="G820" s="190"/>
    </row>
    <row r="821" spans="1:7" ht="99.75" customHeight="1" x14ac:dyDescent="0.25">
      <c r="A821" s="122">
        <v>18.02</v>
      </c>
      <c r="B821" s="43" t="s">
        <v>519</v>
      </c>
      <c r="C821" s="3">
        <v>7</v>
      </c>
      <c r="D821" s="61" t="s">
        <v>27</v>
      </c>
      <c r="E821" s="196"/>
      <c r="F821" s="215">
        <f t="shared" ref="F821:F833" si="40">C821*E821</f>
        <v>0</v>
      </c>
      <c r="G821" s="183"/>
    </row>
    <row r="822" spans="1:7" ht="98.25" customHeight="1" x14ac:dyDescent="0.25">
      <c r="A822" s="122">
        <v>18.03</v>
      </c>
      <c r="B822" s="43" t="s">
        <v>520</v>
      </c>
      <c r="C822" s="3">
        <v>5</v>
      </c>
      <c r="D822" s="61" t="s">
        <v>27</v>
      </c>
      <c r="E822" s="196"/>
      <c r="F822" s="215">
        <f t="shared" si="40"/>
        <v>0</v>
      </c>
      <c r="G822" s="190"/>
    </row>
    <row r="823" spans="1:7" ht="98.25" customHeight="1" x14ac:dyDescent="0.25">
      <c r="A823" s="122">
        <v>18.04</v>
      </c>
      <c r="B823" s="43" t="s">
        <v>515</v>
      </c>
      <c r="C823" s="3">
        <v>6</v>
      </c>
      <c r="D823" s="61" t="s">
        <v>27</v>
      </c>
      <c r="E823" s="196"/>
      <c r="F823" s="215">
        <f t="shared" si="40"/>
        <v>0</v>
      </c>
      <c r="G823" s="190"/>
    </row>
    <row r="824" spans="1:7" ht="118.5" customHeight="1" x14ac:dyDescent="0.25">
      <c r="A824" s="122">
        <v>18.05</v>
      </c>
      <c r="B824" s="43" t="s">
        <v>521</v>
      </c>
      <c r="C824" s="3">
        <v>1</v>
      </c>
      <c r="D824" s="61" t="s">
        <v>27</v>
      </c>
      <c r="E824" s="196"/>
      <c r="F824" s="215">
        <f t="shared" si="40"/>
        <v>0</v>
      </c>
      <c r="G824" s="190"/>
    </row>
    <row r="825" spans="1:7" ht="99.75" customHeight="1" x14ac:dyDescent="0.25">
      <c r="A825" s="122">
        <v>18.059999999999999</v>
      </c>
      <c r="B825" s="43" t="s">
        <v>513</v>
      </c>
      <c r="C825" s="3">
        <v>2</v>
      </c>
      <c r="D825" s="61" t="s">
        <v>27</v>
      </c>
      <c r="E825" s="196"/>
      <c r="F825" s="215">
        <f t="shared" si="40"/>
        <v>0</v>
      </c>
      <c r="G825" s="183"/>
    </row>
    <row r="826" spans="1:7" ht="116.25" customHeight="1" x14ac:dyDescent="0.25">
      <c r="A826" s="122">
        <v>18.07</v>
      </c>
      <c r="B826" s="43" t="s">
        <v>472</v>
      </c>
      <c r="C826" s="3">
        <v>1</v>
      </c>
      <c r="D826" s="61" t="s">
        <v>27</v>
      </c>
      <c r="E826" s="196"/>
      <c r="F826" s="215">
        <f t="shared" si="40"/>
        <v>0</v>
      </c>
      <c r="G826" s="190"/>
    </row>
    <row r="827" spans="1:7" ht="96" customHeight="1" x14ac:dyDescent="0.25">
      <c r="A827" s="122">
        <v>18.079999999999998</v>
      </c>
      <c r="B827" s="43" t="s">
        <v>473</v>
      </c>
      <c r="C827" s="3">
        <v>1</v>
      </c>
      <c r="D827" s="61" t="s">
        <v>27</v>
      </c>
      <c r="E827" s="196"/>
      <c r="F827" s="215">
        <f t="shared" si="40"/>
        <v>0</v>
      </c>
      <c r="G827" s="190"/>
    </row>
    <row r="828" spans="1:7" ht="58.5" customHeight="1" x14ac:dyDescent="0.25">
      <c r="A828" s="122">
        <v>18.09</v>
      </c>
      <c r="B828" s="43" t="s">
        <v>525</v>
      </c>
      <c r="C828" s="3">
        <v>4</v>
      </c>
      <c r="D828" s="61" t="s">
        <v>27</v>
      </c>
      <c r="E828" s="110"/>
      <c r="F828" s="215">
        <f t="shared" si="40"/>
        <v>0</v>
      </c>
      <c r="G828" s="190"/>
    </row>
    <row r="829" spans="1:7" ht="80.25" customHeight="1" x14ac:dyDescent="0.25">
      <c r="A829" s="122">
        <v>18.100000000000001</v>
      </c>
      <c r="B829" s="43" t="s">
        <v>529</v>
      </c>
      <c r="C829" s="3">
        <v>4</v>
      </c>
      <c r="D829" s="61" t="s">
        <v>27</v>
      </c>
      <c r="E829" s="110"/>
      <c r="F829" s="215">
        <f t="shared" si="40"/>
        <v>0</v>
      </c>
      <c r="G829" s="183"/>
    </row>
    <row r="830" spans="1:7" ht="79.5" customHeight="1" x14ac:dyDescent="0.25">
      <c r="A830" s="122">
        <v>18.11</v>
      </c>
      <c r="B830" s="43" t="s">
        <v>516</v>
      </c>
      <c r="C830" s="3">
        <v>2</v>
      </c>
      <c r="D830" s="61" t="s">
        <v>27</v>
      </c>
      <c r="E830" s="110"/>
      <c r="F830" s="215">
        <f t="shared" si="40"/>
        <v>0</v>
      </c>
      <c r="G830" s="190"/>
    </row>
    <row r="831" spans="1:7" ht="58.5" customHeight="1" x14ac:dyDescent="0.25">
      <c r="A831" s="122">
        <v>18.12</v>
      </c>
      <c r="B831" s="43" t="s">
        <v>514</v>
      </c>
      <c r="C831" s="3">
        <v>3</v>
      </c>
      <c r="D831" s="61" t="s">
        <v>27</v>
      </c>
      <c r="E831" s="110"/>
      <c r="F831" s="215">
        <f t="shared" si="40"/>
        <v>0</v>
      </c>
      <c r="G831" s="190"/>
    </row>
    <row r="832" spans="1:7" ht="60.75" customHeight="1" x14ac:dyDescent="0.25">
      <c r="A832" s="122">
        <v>18.13</v>
      </c>
      <c r="B832" s="43" t="s">
        <v>517</v>
      </c>
      <c r="C832" s="3">
        <v>1</v>
      </c>
      <c r="D832" s="61" t="s">
        <v>27</v>
      </c>
      <c r="E832" s="110"/>
      <c r="F832" s="215">
        <f t="shared" si="40"/>
        <v>0</v>
      </c>
      <c r="G832" s="190"/>
    </row>
    <row r="833" spans="1:7" ht="60" customHeight="1" x14ac:dyDescent="0.25">
      <c r="A833" s="126">
        <v>18.14</v>
      </c>
      <c r="B833" s="70" t="s">
        <v>518</v>
      </c>
      <c r="C833" s="30">
        <v>6</v>
      </c>
      <c r="D833" s="65" t="s">
        <v>27</v>
      </c>
      <c r="E833" s="234"/>
      <c r="F833" s="215">
        <f t="shared" si="40"/>
        <v>0</v>
      </c>
      <c r="G833" s="183"/>
    </row>
    <row r="834" spans="1:7" ht="23.25" customHeight="1" x14ac:dyDescent="0.25">
      <c r="A834" s="146">
        <v>19</v>
      </c>
      <c r="B834" s="34" t="s">
        <v>736</v>
      </c>
      <c r="C834" s="7"/>
      <c r="D834" s="21"/>
      <c r="E834" s="186"/>
      <c r="F834" s="186"/>
      <c r="G834" s="187">
        <f>SUM(F835:F836)</f>
        <v>0</v>
      </c>
    </row>
    <row r="835" spans="1:7" ht="102" customHeight="1" x14ac:dyDescent="0.25">
      <c r="A835" s="122">
        <v>19.010000000000002</v>
      </c>
      <c r="B835" s="17" t="s">
        <v>910</v>
      </c>
      <c r="C835" s="3">
        <v>25</v>
      </c>
      <c r="D835" s="3" t="s">
        <v>27</v>
      </c>
      <c r="E835" s="110"/>
      <c r="F835" s="110">
        <f>C835*E835</f>
        <v>0</v>
      </c>
      <c r="G835" s="190"/>
    </row>
    <row r="836" spans="1:7" ht="102" customHeight="1" x14ac:dyDescent="0.25">
      <c r="A836" s="122">
        <v>19.02</v>
      </c>
      <c r="B836" s="17" t="s">
        <v>909</v>
      </c>
      <c r="C836" s="3">
        <v>1</v>
      </c>
      <c r="D836" s="3" t="s">
        <v>27</v>
      </c>
      <c r="E836" s="110"/>
      <c r="F836" s="110">
        <f>C836*E836</f>
        <v>0</v>
      </c>
      <c r="G836" s="183"/>
    </row>
    <row r="837" spans="1:7" ht="24.95" customHeight="1" x14ac:dyDescent="0.25">
      <c r="A837" s="123" t="s">
        <v>67</v>
      </c>
      <c r="B837" s="51" t="s">
        <v>124</v>
      </c>
      <c r="C837" s="8"/>
      <c r="D837" s="22"/>
      <c r="E837" s="184"/>
      <c r="F837" s="184"/>
      <c r="G837" s="185">
        <f>SUM(G838:G913)</f>
        <v>3270000</v>
      </c>
    </row>
    <row r="838" spans="1:7" ht="42" customHeight="1" x14ac:dyDescent="0.25">
      <c r="A838" s="146" t="s">
        <v>68</v>
      </c>
      <c r="B838" s="34" t="s">
        <v>737</v>
      </c>
      <c r="C838" s="7"/>
      <c r="D838" s="21"/>
      <c r="E838" s="186"/>
      <c r="F838" s="186"/>
      <c r="G838" s="187">
        <f>SUM(F839:F840)</f>
        <v>0</v>
      </c>
    </row>
    <row r="839" spans="1:7" ht="98.25" customHeight="1" x14ac:dyDescent="0.25">
      <c r="A839" s="122" t="s">
        <v>69</v>
      </c>
      <c r="B839" s="36" t="s">
        <v>198</v>
      </c>
      <c r="C839" s="3">
        <v>1</v>
      </c>
      <c r="D839" s="3" t="s">
        <v>27</v>
      </c>
      <c r="E839" s="110"/>
      <c r="F839" s="110">
        <f>C839*E839</f>
        <v>0</v>
      </c>
      <c r="G839" s="190"/>
    </row>
    <row r="840" spans="1:7" ht="97.5" customHeight="1" x14ac:dyDescent="0.25">
      <c r="A840" s="122" t="s">
        <v>72</v>
      </c>
      <c r="B840" s="36" t="s">
        <v>155</v>
      </c>
      <c r="C840" s="3">
        <v>1</v>
      </c>
      <c r="D840" s="3" t="s">
        <v>27</v>
      </c>
      <c r="E840" s="110"/>
      <c r="F840" s="110">
        <f>C840*E840</f>
        <v>0</v>
      </c>
      <c r="G840" s="183"/>
    </row>
    <row r="841" spans="1:7" ht="24" customHeight="1" x14ac:dyDescent="0.25">
      <c r="A841" s="96" t="s">
        <v>70</v>
      </c>
      <c r="B841" s="14" t="s">
        <v>738</v>
      </c>
      <c r="C841" s="7"/>
      <c r="D841" s="21"/>
      <c r="E841" s="230"/>
      <c r="F841" s="230"/>
      <c r="G841" s="231">
        <f>SUM(F844:F912)</f>
        <v>0</v>
      </c>
    </row>
    <row r="842" spans="1:7" ht="172.5" customHeight="1" x14ac:dyDescent="0.25">
      <c r="A842" s="98"/>
      <c r="B842" s="72" t="s">
        <v>294</v>
      </c>
      <c r="C842" s="37"/>
      <c r="D842" s="37"/>
      <c r="E842" s="243"/>
      <c r="F842" s="243"/>
      <c r="G842" s="244"/>
    </row>
    <row r="843" spans="1:7" s="167" customFormat="1" ht="18.75" x14ac:dyDescent="0.25">
      <c r="A843" s="159" t="s">
        <v>199</v>
      </c>
      <c r="B843" s="148" t="s">
        <v>195</v>
      </c>
      <c r="C843" s="149"/>
      <c r="D843" s="5"/>
      <c r="E843" s="199"/>
      <c r="F843" s="199"/>
      <c r="G843" s="200"/>
    </row>
    <row r="844" spans="1:7" ht="21.95" customHeight="1" x14ac:dyDescent="0.25">
      <c r="A844" s="99" t="s">
        <v>267</v>
      </c>
      <c r="B844" s="39" t="s">
        <v>9</v>
      </c>
      <c r="C844" s="38">
        <v>1</v>
      </c>
      <c r="D844" s="38" t="s">
        <v>27</v>
      </c>
      <c r="E844" s="109"/>
      <c r="F844" s="109">
        <f>C844*E844</f>
        <v>0</v>
      </c>
      <c r="G844" s="228"/>
    </row>
    <row r="845" spans="1:7" ht="21.95" customHeight="1" x14ac:dyDescent="0.25">
      <c r="A845" s="95" t="s">
        <v>268</v>
      </c>
      <c r="B845" s="17" t="s">
        <v>10</v>
      </c>
      <c r="C845" s="3">
        <v>1</v>
      </c>
      <c r="D845" s="3" t="s">
        <v>27</v>
      </c>
      <c r="E845" s="110"/>
      <c r="F845" s="110">
        <f t="shared" ref="F845:F869" si="41">C845*E845</f>
        <v>0</v>
      </c>
      <c r="G845" s="228"/>
    </row>
    <row r="846" spans="1:7" ht="21.95" customHeight="1" x14ac:dyDescent="0.25">
      <c r="A846" s="95" t="s">
        <v>269</v>
      </c>
      <c r="B846" s="17" t="s">
        <v>11</v>
      </c>
      <c r="C846" s="3">
        <v>3</v>
      </c>
      <c r="D846" s="3" t="s">
        <v>27</v>
      </c>
      <c r="E846" s="110"/>
      <c r="F846" s="110">
        <f t="shared" si="41"/>
        <v>0</v>
      </c>
      <c r="G846" s="228"/>
    </row>
    <row r="847" spans="1:7" ht="21.95" customHeight="1" x14ac:dyDescent="0.25">
      <c r="A847" s="95" t="s">
        <v>270</v>
      </c>
      <c r="B847" s="17" t="s">
        <v>12</v>
      </c>
      <c r="C847" s="3">
        <v>5</v>
      </c>
      <c r="D847" s="3" t="s">
        <v>27</v>
      </c>
      <c r="E847" s="110"/>
      <c r="F847" s="110">
        <f t="shared" si="41"/>
        <v>0</v>
      </c>
      <c r="G847" s="228"/>
    </row>
    <row r="848" spans="1:7" ht="21.95" customHeight="1" x14ac:dyDescent="0.25">
      <c r="A848" s="95" t="s">
        <v>271</v>
      </c>
      <c r="B848" s="17" t="s">
        <v>13</v>
      </c>
      <c r="C848" s="3">
        <v>1</v>
      </c>
      <c r="D848" s="3" t="s">
        <v>27</v>
      </c>
      <c r="E848" s="110"/>
      <c r="F848" s="110">
        <f t="shared" si="41"/>
        <v>0</v>
      </c>
      <c r="G848" s="228"/>
    </row>
    <row r="849" spans="1:7" ht="21.95" customHeight="1" x14ac:dyDescent="0.25">
      <c r="A849" s="95" t="s">
        <v>272</v>
      </c>
      <c r="B849" s="17" t="s">
        <v>55</v>
      </c>
      <c r="C849" s="3">
        <v>1</v>
      </c>
      <c r="D849" s="3" t="s">
        <v>27</v>
      </c>
      <c r="E849" s="110"/>
      <c r="F849" s="110">
        <f t="shared" si="41"/>
        <v>0</v>
      </c>
      <c r="G849" s="228"/>
    </row>
    <row r="850" spans="1:7" ht="21.95" customHeight="1" x14ac:dyDescent="0.25">
      <c r="A850" s="95" t="s">
        <v>273</v>
      </c>
      <c r="B850" s="17" t="s">
        <v>56</v>
      </c>
      <c r="C850" s="3">
        <v>1</v>
      </c>
      <c r="D850" s="3" t="s">
        <v>27</v>
      </c>
      <c r="E850" s="110"/>
      <c r="F850" s="110">
        <f t="shared" si="41"/>
        <v>0</v>
      </c>
      <c r="G850" s="228"/>
    </row>
    <row r="851" spans="1:7" ht="21.95" customHeight="1" x14ac:dyDescent="0.25">
      <c r="A851" s="95" t="s">
        <v>274</v>
      </c>
      <c r="B851" s="17" t="s">
        <v>57</v>
      </c>
      <c r="C851" s="3">
        <v>2</v>
      </c>
      <c r="D851" s="3" t="s">
        <v>27</v>
      </c>
      <c r="E851" s="110"/>
      <c r="F851" s="110">
        <f t="shared" si="41"/>
        <v>0</v>
      </c>
      <c r="G851" s="228"/>
    </row>
    <row r="852" spans="1:7" ht="21.95" customHeight="1" x14ac:dyDescent="0.25">
      <c r="A852" s="95" t="s">
        <v>275</v>
      </c>
      <c r="B852" s="17" t="s">
        <v>58</v>
      </c>
      <c r="C852" s="3">
        <v>3</v>
      </c>
      <c r="D852" s="3" t="s">
        <v>27</v>
      </c>
      <c r="E852" s="110"/>
      <c r="F852" s="110">
        <f t="shared" si="41"/>
        <v>0</v>
      </c>
      <c r="G852" s="228"/>
    </row>
    <row r="853" spans="1:7" ht="21.95" customHeight="1" x14ac:dyDescent="0.25">
      <c r="A853" s="95" t="s">
        <v>200</v>
      </c>
      <c r="B853" s="17" t="s">
        <v>552</v>
      </c>
      <c r="C853" s="3">
        <v>2</v>
      </c>
      <c r="D853" s="3" t="s">
        <v>27</v>
      </c>
      <c r="E853" s="110"/>
      <c r="F853" s="110">
        <f t="shared" si="41"/>
        <v>0</v>
      </c>
      <c r="G853" s="228"/>
    </row>
    <row r="854" spans="1:7" ht="21.95" customHeight="1" x14ac:dyDescent="0.25">
      <c r="A854" s="95" t="s">
        <v>201</v>
      </c>
      <c r="B854" s="17" t="s">
        <v>59</v>
      </c>
      <c r="C854" s="3">
        <v>1</v>
      </c>
      <c r="D854" s="3" t="s">
        <v>27</v>
      </c>
      <c r="E854" s="110"/>
      <c r="F854" s="110">
        <f t="shared" si="41"/>
        <v>0</v>
      </c>
      <c r="G854" s="228"/>
    </row>
    <row r="855" spans="1:7" ht="21.95" customHeight="1" x14ac:dyDescent="0.25">
      <c r="A855" s="95" t="s">
        <v>202</v>
      </c>
      <c r="B855" s="17" t="s">
        <v>60</v>
      </c>
      <c r="C855" s="3">
        <v>4</v>
      </c>
      <c r="D855" s="3" t="s">
        <v>27</v>
      </c>
      <c r="E855" s="110"/>
      <c r="F855" s="110">
        <f t="shared" si="41"/>
        <v>0</v>
      </c>
      <c r="G855" s="228"/>
    </row>
    <row r="856" spans="1:7" ht="42" customHeight="1" x14ac:dyDescent="0.25">
      <c r="A856" s="95" t="s">
        <v>203</v>
      </c>
      <c r="B856" s="290" t="s">
        <v>920</v>
      </c>
      <c r="C856" s="3">
        <v>2</v>
      </c>
      <c r="D856" s="3" t="s">
        <v>27</v>
      </c>
      <c r="E856" s="110"/>
      <c r="F856" s="110">
        <f t="shared" si="41"/>
        <v>0</v>
      </c>
      <c r="G856" s="228"/>
    </row>
    <row r="857" spans="1:7" ht="42" customHeight="1" x14ac:dyDescent="0.25">
      <c r="A857" s="95" t="s">
        <v>204</v>
      </c>
      <c r="B857" s="290" t="s">
        <v>921</v>
      </c>
      <c r="C857" s="3">
        <v>2</v>
      </c>
      <c r="D857" s="3" t="s">
        <v>27</v>
      </c>
      <c r="E857" s="110"/>
      <c r="F857" s="110">
        <f t="shared" si="41"/>
        <v>0</v>
      </c>
      <c r="G857" s="228"/>
    </row>
    <row r="858" spans="1:7" ht="21.95" customHeight="1" x14ac:dyDescent="0.25">
      <c r="A858" s="95" t="s">
        <v>205</v>
      </c>
      <c r="B858" s="17" t="s">
        <v>17</v>
      </c>
      <c r="C858" s="3">
        <v>22</v>
      </c>
      <c r="D858" s="3" t="s">
        <v>27</v>
      </c>
      <c r="E858" s="110"/>
      <c r="F858" s="110">
        <f t="shared" si="41"/>
        <v>0</v>
      </c>
      <c r="G858" s="228"/>
    </row>
    <row r="859" spans="1:7" ht="21.95" customHeight="1" x14ac:dyDescent="0.25">
      <c r="A859" s="95" t="s">
        <v>206</v>
      </c>
      <c r="B859" s="17" t="s">
        <v>18</v>
      </c>
      <c r="C859" s="3">
        <v>17</v>
      </c>
      <c r="D859" s="3" t="s">
        <v>27</v>
      </c>
      <c r="E859" s="110"/>
      <c r="F859" s="110">
        <f t="shared" si="41"/>
        <v>0</v>
      </c>
      <c r="G859" s="228"/>
    </row>
    <row r="860" spans="1:7" ht="21.95" customHeight="1" x14ac:dyDescent="0.25">
      <c r="A860" s="95" t="s">
        <v>207</v>
      </c>
      <c r="B860" s="17" t="s">
        <v>19</v>
      </c>
      <c r="C860" s="3">
        <v>8</v>
      </c>
      <c r="D860" s="3" t="s">
        <v>27</v>
      </c>
      <c r="E860" s="110"/>
      <c r="F860" s="110">
        <f t="shared" si="41"/>
        <v>0</v>
      </c>
      <c r="G860" s="228"/>
    </row>
    <row r="861" spans="1:7" ht="21.95" customHeight="1" x14ac:dyDescent="0.25">
      <c r="A861" s="95" t="s">
        <v>208</v>
      </c>
      <c r="B861" s="17" t="s">
        <v>20</v>
      </c>
      <c r="C861" s="3">
        <v>3</v>
      </c>
      <c r="D861" s="3" t="s">
        <v>27</v>
      </c>
      <c r="E861" s="110"/>
      <c r="F861" s="110">
        <f t="shared" si="41"/>
        <v>0</v>
      </c>
      <c r="G861" s="228"/>
    </row>
    <row r="862" spans="1:7" ht="42" customHeight="1" x14ac:dyDescent="0.25">
      <c r="A862" s="95" t="s">
        <v>209</v>
      </c>
      <c r="B862" s="17" t="s">
        <v>156</v>
      </c>
      <c r="C862" s="3">
        <v>1</v>
      </c>
      <c r="D862" s="3" t="s">
        <v>27</v>
      </c>
      <c r="E862" s="110"/>
      <c r="F862" s="110">
        <f t="shared" si="41"/>
        <v>0</v>
      </c>
      <c r="G862" s="228"/>
    </row>
    <row r="863" spans="1:7" ht="42" customHeight="1" x14ac:dyDescent="0.25">
      <c r="A863" s="95" t="s">
        <v>210</v>
      </c>
      <c r="B863" s="17" t="s">
        <v>157</v>
      </c>
      <c r="C863" s="3">
        <v>1</v>
      </c>
      <c r="D863" s="3" t="s">
        <v>27</v>
      </c>
      <c r="E863" s="110"/>
      <c r="F863" s="110">
        <f t="shared" si="41"/>
        <v>0</v>
      </c>
      <c r="G863" s="228"/>
    </row>
    <row r="864" spans="1:7" ht="21.95" customHeight="1" x14ac:dyDescent="0.25">
      <c r="A864" s="95" t="s">
        <v>211</v>
      </c>
      <c r="B864" s="17" t="s">
        <v>158</v>
      </c>
      <c r="C864" s="3">
        <v>4</v>
      </c>
      <c r="D864" s="3" t="s">
        <v>27</v>
      </c>
      <c r="E864" s="110"/>
      <c r="F864" s="110">
        <f t="shared" si="41"/>
        <v>0</v>
      </c>
      <c r="G864" s="228"/>
    </row>
    <row r="865" spans="1:7" ht="21.95" customHeight="1" x14ac:dyDescent="0.25">
      <c r="A865" s="95" t="s">
        <v>212</v>
      </c>
      <c r="B865" s="17" t="s">
        <v>159</v>
      </c>
      <c r="C865" s="3">
        <v>4</v>
      </c>
      <c r="D865" s="3" t="s">
        <v>27</v>
      </c>
      <c r="E865" s="110"/>
      <c r="F865" s="110">
        <f t="shared" si="41"/>
        <v>0</v>
      </c>
      <c r="G865" s="228"/>
    </row>
    <row r="866" spans="1:7" ht="21.95" customHeight="1" x14ac:dyDescent="0.25">
      <c r="A866" s="95" t="s">
        <v>213</v>
      </c>
      <c r="B866" s="17" t="s">
        <v>160</v>
      </c>
      <c r="C866" s="3">
        <v>4</v>
      </c>
      <c r="D866" s="3" t="s">
        <v>27</v>
      </c>
      <c r="E866" s="110"/>
      <c r="F866" s="110">
        <f t="shared" si="41"/>
        <v>0</v>
      </c>
      <c r="G866" s="228"/>
    </row>
    <row r="867" spans="1:7" ht="21.95" customHeight="1" x14ac:dyDescent="0.25">
      <c r="A867" s="95" t="s">
        <v>214</v>
      </c>
      <c r="B867" s="17" t="s">
        <v>21</v>
      </c>
      <c r="C867" s="3">
        <v>1</v>
      </c>
      <c r="D867" s="3" t="s">
        <v>27</v>
      </c>
      <c r="E867" s="110"/>
      <c r="F867" s="110">
        <f t="shared" si="41"/>
        <v>0</v>
      </c>
      <c r="G867" s="228"/>
    </row>
    <row r="868" spans="1:7" ht="42" customHeight="1" x14ac:dyDescent="0.25">
      <c r="A868" s="95" t="s">
        <v>215</v>
      </c>
      <c r="B868" s="17" t="s">
        <v>161</v>
      </c>
      <c r="C868" s="3">
        <v>1</v>
      </c>
      <c r="D868" s="3" t="s">
        <v>27</v>
      </c>
      <c r="E868" s="110"/>
      <c r="F868" s="110">
        <f t="shared" si="41"/>
        <v>0</v>
      </c>
      <c r="G868" s="228"/>
    </row>
    <row r="869" spans="1:7" ht="42.75" customHeight="1" x14ac:dyDescent="0.25">
      <c r="A869" s="95" t="s">
        <v>216</v>
      </c>
      <c r="B869" s="17" t="s">
        <v>23</v>
      </c>
      <c r="C869" s="3">
        <v>1</v>
      </c>
      <c r="D869" s="3" t="s">
        <v>27</v>
      </c>
      <c r="E869" s="110"/>
      <c r="F869" s="110">
        <f t="shared" si="41"/>
        <v>0</v>
      </c>
      <c r="G869" s="228"/>
    </row>
    <row r="870" spans="1:7" s="167" customFormat="1" ht="23.25" customHeight="1" x14ac:dyDescent="0.25">
      <c r="A870" s="159" t="s">
        <v>217</v>
      </c>
      <c r="B870" s="148" t="s">
        <v>196</v>
      </c>
      <c r="C870" s="149"/>
      <c r="D870" s="5"/>
      <c r="E870" s="199"/>
      <c r="F870" s="199"/>
      <c r="G870" s="200"/>
    </row>
    <row r="871" spans="1:7" ht="21.95" customHeight="1" x14ac:dyDescent="0.25">
      <c r="A871" s="95" t="s">
        <v>276</v>
      </c>
      <c r="B871" s="17" t="s">
        <v>11</v>
      </c>
      <c r="C871" s="3">
        <v>5</v>
      </c>
      <c r="D871" s="3" t="s">
        <v>27</v>
      </c>
      <c r="E871" s="110"/>
      <c r="F871" s="110">
        <f>C871*E871</f>
        <v>0</v>
      </c>
      <c r="G871" s="228"/>
    </row>
    <row r="872" spans="1:7" ht="21.95" customHeight="1" x14ac:dyDescent="0.25">
      <c r="A872" s="95" t="s">
        <v>277</v>
      </c>
      <c r="B872" s="17" t="s">
        <v>12</v>
      </c>
      <c r="C872" s="3">
        <v>6</v>
      </c>
      <c r="D872" s="3" t="s">
        <v>27</v>
      </c>
      <c r="E872" s="110"/>
      <c r="F872" s="110">
        <f t="shared" ref="F872:F888" si="42">C872*E872</f>
        <v>0</v>
      </c>
      <c r="G872" s="228"/>
    </row>
    <row r="873" spans="1:7" ht="21.95" customHeight="1" x14ac:dyDescent="0.25">
      <c r="A873" s="95" t="s">
        <v>278</v>
      </c>
      <c r="B873" s="17" t="s">
        <v>14</v>
      </c>
      <c r="C873" s="3">
        <v>5</v>
      </c>
      <c r="D873" s="3" t="s">
        <v>27</v>
      </c>
      <c r="E873" s="110"/>
      <c r="F873" s="110">
        <f t="shared" si="42"/>
        <v>0</v>
      </c>
      <c r="G873" s="228"/>
    </row>
    <row r="874" spans="1:7" ht="21.95" customHeight="1" x14ac:dyDescent="0.25">
      <c r="A874" s="95" t="s">
        <v>279</v>
      </c>
      <c r="B874" s="17" t="s">
        <v>24</v>
      </c>
      <c r="C874" s="3">
        <v>2</v>
      </c>
      <c r="D874" s="3" t="s">
        <v>27</v>
      </c>
      <c r="E874" s="110"/>
      <c r="F874" s="110">
        <f t="shared" si="42"/>
        <v>0</v>
      </c>
      <c r="G874" s="228"/>
    </row>
    <row r="875" spans="1:7" ht="21.95" customHeight="1" x14ac:dyDescent="0.25">
      <c r="A875" s="95" t="s">
        <v>280</v>
      </c>
      <c r="B875" s="17" t="s">
        <v>15</v>
      </c>
      <c r="C875" s="3">
        <v>5</v>
      </c>
      <c r="D875" s="3" t="s">
        <v>27</v>
      </c>
      <c r="E875" s="110"/>
      <c r="F875" s="110">
        <f t="shared" si="42"/>
        <v>0</v>
      </c>
      <c r="G875" s="228"/>
    </row>
    <row r="876" spans="1:7" ht="21.95" customHeight="1" x14ac:dyDescent="0.25">
      <c r="A876" s="95" t="s">
        <v>281</v>
      </c>
      <c r="B876" s="17" t="s">
        <v>16</v>
      </c>
      <c r="C876" s="3">
        <v>1</v>
      </c>
      <c r="D876" s="3" t="s">
        <v>27</v>
      </c>
      <c r="E876" s="110"/>
      <c r="F876" s="110">
        <f t="shared" si="42"/>
        <v>0</v>
      </c>
      <c r="G876" s="228"/>
    </row>
    <row r="877" spans="1:7" ht="21.95" customHeight="1" x14ac:dyDescent="0.25">
      <c r="A877" s="95" t="s">
        <v>282</v>
      </c>
      <c r="B877" s="17" t="s">
        <v>25</v>
      </c>
      <c r="C877" s="3">
        <v>4</v>
      </c>
      <c r="D877" s="3" t="s">
        <v>27</v>
      </c>
      <c r="E877" s="110"/>
      <c r="F877" s="110">
        <f t="shared" si="42"/>
        <v>0</v>
      </c>
      <c r="G877" s="228"/>
    </row>
    <row r="878" spans="1:7" ht="42" customHeight="1" x14ac:dyDescent="0.25">
      <c r="A878" s="95" t="s">
        <v>283</v>
      </c>
      <c r="B878" s="291" t="s">
        <v>922</v>
      </c>
      <c r="C878" s="3">
        <v>2</v>
      </c>
      <c r="D878" s="3" t="s">
        <v>27</v>
      </c>
      <c r="E878" s="110"/>
      <c r="F878" s="110">
        <f t="shared" si="42"/>
        <v>0</v>
      </c>
      <c r="G878" s="228"/>
    </row>
    <row r="879" spans="1:7" ht="42" customHeight="1" x14ac:dyDescent="0.25">
      <c r="A879" s="95" t="s">
        <v>284</v>
      </c>
      <c r="B879" s="291" t="s">
        <v>923</v>
      </c>
      <c r="C879" s="3">
        <v>2</v>
      </c>
      <c r="D879" s="3" t="s">
        <v>27</v>
      </c>
      <c r="E879" s="110"/>
      <c r="F879" s="110">
        <f t="shared" si="42"/>
        <v>0</v>
      </c>
      <c r="G879" s="228"/>
    </row>
    <row r="880" spans="1:7" ht="21.95" customHeight="1" x14ac:dyDescent="0.25">
      <c r="A880" s="95" t="s">
        <v>218</v>
      </c>
      <c r="B880" s="17" t="s">
        <v>18</v>
      </c>
      <c r="C880" s="3">
        <v>27</v>
      </c>
      <c r="D880" s="3" t="s">
        <v>27</v>
      </c>
      <c r="E880" s="110"/>
      <c r="F880" s="110">
        <f t="shared" si="42"/>
        <v>0</v>
      </c>
      <c r="G880" s="228"/>
    </row>
    <row r="881" spans="1:7" ht="21.95" customHeight="1" x14ac:dyDescent="0.25">
      <c r="A881" s="95" t="s">
        <v>219</v>
      </c>
      <c r="B881" s="17" t="s">
        <v>19</v>
      </c>
      <c r="C881" s="3">
        <v>15</v>
      </c>
      <c r="D881" s="3" t="s">
        <v>27</v>
      </c>
      <c r="E881" s="110"/>
      <c r="F881" s="110">
        <f t="shared" si="42"/>
        <v>0</v>
      </c>
      <c r="G881" s="228"/>
    </row>
    <row r="882" spans="1:7" ht="42" customHeight="1" x14ac:dyDescent="0.25">
      <c r="A882" s="95" t="s">
        <v>220</v>
      </c>
      <c r="B882" s="17" t="s">
        <v>77</v>
      </c>
      <c r="C882" s="3">
        <v>1</v>
      </c>
      <c r="D882" s="3" t="s">
        <v>27</v>
      </c>
      <c r="E882" s="110"/>
      <c r="F882" s="110">
        <f t="shared" si="42"/>
        <v>0</v>
      </c>
      <c r="G882" s="228"/>
    </row>
    <row r="883" spans="1:7" ht="42" customHeight="1" x14ac:dyDescent="0.25">
      <c r="A883" s="95" t="s">
        <v>221</v>
      </c>
      <c r="B883" s="17" t="s">
        <v>162</v>
      </c>
      <c r="C883" s="3">
        <v>1</v>
      </c>
      <c r="D883" s="3" t="s">
        <v>27</v>
      </c>
      <c r="E883" s="110"/>
      <c r="F883" s="110">
        <f t="shared" si="42"/>
        <v>0</v>
      </c>
      <c r="G883" s="228"/>
    </row>
    <row r="884" spans="1:7" ht="21.95" customHeight="1" x14ac:dyDescent="0.25">
      <c r="A884" s="95" t="s">
        <v>222</v>
      </c>
      <c r="B884" s="17" t="s">
        <v>159</v>
      </c>
      <c r="C884" s="3">
        <v>10</v>
      </c>
      <c r="D884" s="3" t="s">
        <v>27</v>
      </c>
      <c r="E884" s="110"/>
      <c r="F884" s="110">
        <f t="shared" si="42"/>
        <v>0</v>
      </c>
      <c r="G884" s="228"/>
    </row>
    <row r="885" spans="1:7" ht="21.95" customHeight="1" x14ac:dyDescent="0.25">
      <c r="A885" s="95" t="s">
        <v>223</v>
      </c>
      <c r="B885" s="17" t="s">
        <v>160</v>
      </c>
      <c r="C885" s="3">
        <v>7</v>
      </c>
      <c r="D885" s="3" t="s">
        <v>27</v>
      </c>
      <c r="E885" s="110"/>
      <c r="F885" s="110">
        <f t="shared" si="42"/>
        <v>0</v>
      </c>
      <c r="G885" s="228"/>
    </row>
    <row r="886" spans="1:7" ht="21.95" customHeight="1" x14ac:dyDescent="0.25">
      <c r="A886" s="95" t="s">
        <v>224</v>
      </c>
      <c r="B886" s="17" t="s">
        <v>21</v>
      </c>
      <c r="C886" s="3">
        <v>1</v>
      </c>
      <c r="D886" s="3" t="s">
        <v>27</v>
      </c>
      <c r="E886" s="110"/>
      <c r="F886" s="110">
        <f t="shared" si="42"/>
        <v>0</v>
      </c>
      <c r="G886" s="228"/>
    </row>
    <row r="887" spans="1:7" ht="42" customHeight="1" x14ac:dyDescent="0.25">
      <c r="A887" s="95" t="s">
        <v>225</v>
      </c>
      <c r="B887" s="17" t="s">
        <v>22</v>
      </c>
      <c r="C887" s="3">
        <v>1</v>
      </c>
      <c r="D887" s="3" t="s">
        <v>27</v>
      </c>
      <c r="E887" s="110"/>
      <c r="F887" s="110">
        <f t="shared" si="42"/>
        <v>0</v>
      </c>
      <c r="G887" s="228"/>
    </row>
    <row r="888" spans="1:7" ht="42" customHeight="1" x14ac:dyDescent="0.25">
      <c r="A888" s="95" t="s">
        <v>226</v>
      </c>
      <c r="B888" s="17" t="s">
        <v>61</v>
      </c>
      <c r="C888" s="3">
        <v>1</v>
      </c>
      <c r="D888" s="3" t="s">
        <v>27</v>
      </c>
      <c r="E888" s="110"/>
      <c r="F888" s="110">
        <f t="shared" si="42"/>
        <v>0</v>
      </c>
      <c r="G888" s="228"/>
    </row>
    <row r="889" spans="1:7" s="167" customFormat="1" ht="23.25" customHeight="1" x14ac:dyDescent="0.25">
      <c r="A889" s="159" t="s">
        <v>227</v>
      </c>
      <c r="B889" s="148" t="s">
        <v>197</v>
      </c>
      <c r="C889" s="149"/>
      <c r="D889" s="5"/>
      <c r="E889" s="199"/>
      <c r="F889" s="199"/>
      <c r="G889" s="200"/>
    </row>
    <row r="890" spans="1:7" ht="21.95" customHeight="1" x14ac:dyDescent="0.25">
      <c r="A890" s="95" t="s">
        <v>285</v>
      </c>
      <c r="B890" s="17" t="s">
        <v>11</v>
      </c>
      <c r="C890" s="3">
        <v>5</v>
      </c>
      <c r="D890" s="3" t="s">
        <v>27</v>
      </c>
      <c r="E890" s="110"/>
      <c r="F890" s="110">
        <f>C890*E890</f>
        <v>0</v>
      </c>
      <c r="G890" s="228"/>
    </row>
    <row r="891" spans="1:7" ht="21.95" customHeight="1" x14ac:dyDescent="0.25">
      <c r="A891" s="95" t="s">
        <v>286</v>
      </c>
      <c r="B891" s="17" t="s">
        <v>12</v>
      </c>
      <c r="C891" s="3">
        <v>1</v>
      </c>
      <c r="D891" s="3" t="s">
        <v>27</v>
      </c>
      <c r="E891" s="110"/>
      <c r="F891" s="110">
        <f t="shared" ref="F891:F912" si="43">C891*E891</f>
        <v>0</v>
      </c>
      <c r="G891" s="228"/>
    </row>
    <row r="892" spans="1:7" ht="21.95" customHeight="1" x14ac:dyDescent="0.25">
      <c r="A892" s="95" t="s">
        <v>287</v>
      </c>
      <c r="B892" s="17" t="s">
        <v>13</v>
      </c>
      <c r="C892" s="3">
        <v>1</v>
      </c>
      <c r="D892" s="3" t="s">
        <v>27</v>
      </c>
      <c r="E892" s="110"/>
      <c r="F892" s="110">
        <f t="shared" si="43"/>
        <v>0</v>
      </c>
      <c r="G892" s="228"/>
    </row>
    <row r="893" spans="1:7" ht="21.95" customHeight="1" x14ac:dyDescent="0.25">
      <c r="A893" s="95" t="s">
        <v>288</v>
      </c>
      <c r="B893" s="17" t="s">
        <v>26</v>
      </c>
      <c r="C893" s="3">
        <v>2</v>
      </c>
      <c r="D893" s="3" t="s">
        <v>27</v>
      </c>
      <c r="E893" s="110"/>
      <c r="F893" s="110">
        <f t="shared" si="43"/>
        <v>0</v>
      </c>
      <c r="G893" s="228"/>
    </row>
    <row r="894" spans="1:7" ht="21.95" customHeight="1" x14ac:dyDescent="0.25">
      <c r="A894" s="95" t="s">
        <v>289</v>
      </c>
      <c r="B894" s="17" t="s">
        <v>56</v>
      </c>
      <c r="C894" s="3">
        <v>1</v>
      </c>
      <c r="D894" s="3" t="s">
        <v>27</v>
      </c>
      <c r="E894" s="110"/>
      <c r="F894" s="110">
        <f t="shared" si="43"/>
        <v>0</v>
      </c>
      <c r="G894" s="228"/>
    </row>
    <row r="895" spans="1:7" ht="21.95" customHeight="1" x14ac:dyDescent="0.25">
      <c r="A895" s="95" t="s">
        <v>290</v>
      </c>
      <c r="B895" s="17" t="s">
        <v>57</v>
      </c>
      <c r="C895" s="3">
        <v>2</v>
      </c>
      <c r="D895" s="3" t="s">
        <v>27</v>
      </c>
      <c r="E895" s="110"/>
      <c r="F895" s="110">
        <f t="shared" si="43"/>
        <v>0</v>
      </c>
      <c r="G895" s="228"/>
    </row>
    <row r="896" spans="1:7" ht="21.95" customHeight="1" x14ac:dyDescent="0.25">
      <c r="A896" s="95" t="s">
        <v>291</v>
      </c>
      <c r="B896" s="17" t="s">
        <v>58</v>
      </c>
      <c r="C896" s="3">
        <v>2</v>
      </c>
      <c r="D896" s="3" t="s">
        <v>27</v>
      </c>
      <c r="E896" s="110"/>
      <c r="F896" s="110">
        <f t="shared" si="43"/>
        <v>0</v>
      </c>
      <c r="G896" s="228"/>
    </row>
    <row r="897" spans="1:7" ht="21.95" customHeight="1" x14ac:dyDescent="0.25">
      <c r="A897" s="95" t="s">
        <v>292</v>
      </c>
      <c r="B897" s="17" t="s">
        <v>59</v>
      </c>
      <c r="C897" s="3">
        <v>3</v>
      </c>
      <c r="D897" s="3" t="s">
        <v>27</v>
      </c>
      <c r="E897" s="110"/>
      <c r="F897" s="110">
        <f t="shared" si="43"/>
        <v>0</v>
      </c>
      <c r="G897" s="228"/>
    </row>
    <row r="898" spans="1:7" ht="21.95" customHeight="1" x14ac:dyDescent="0.25">
      <c r="A898" s="95" t="s">
        <v>293</v>
      </c>
      <c r="B898" s="17" t="s">
        <v>60</v>
      </c>
      <c r="C898" s="3">
        <v>3</v>
      </c>
      <c r="D898" s="3" t="s">
        <v>27</v>
      </c>
      <c r="E898" s="110"/>
      <c r="F898" s="110">
        <f t="shared" si="43"/>
        <v>0</v>
      </c>
      <c r="G898" s="228"/>
    </row>
    <row r="899" spans="1:7" ht="21.95" customHeight="1" x14ac:dyDescent="0.25">
      <c r="A899" s="95" t="s">
        <v>228</v>
      </c>
      <c r="B899" s="17" t="s">
        <v>122</v>
      </c>
      <c r="C899" s="3">
        <v>2</v>
      </c>
      <c r="D899" s="3" t="s">
        <v>27</v>
      </c>
      <c r="E899" s="110"/>
      <c r="F899" s="110">
        <f t="shared" si="43"/>
        <v>0</v>
      </c>
      <c r="G899" s="228"/>
    </row>
    <row r="900" spans="1:7" ht="21.95" customHeight="1" x14ac:dyDescent="0.25">
      <c r="A900" s="95" t="s">
        <v>229</v>
      </c>
      <c r="B900" s="17" t="s">
        <v>123</v>
      </c>
      <c r="C900" s="3">
        <v>2</v>
      </c>
      <c r="D900" s="3" t="s">
        <v>27</v>
      </c>
      <c r="E900" s="110"/>
      <c r="F900" s="110">
        <f t="shared" si="43"/>
        <v>0</v>
      </c>
      <c r="G900" s="228"/>
    </row>
    <row r="901" spans="1:7" ht="21.95" customHeight="1" x14ac:dyDescent="0.25">
      <c r="A901" s="95" t="s">
        <v>230</v>
      </c>
      <c r="B901" s="17" t="s">
        <v>17</v>
      </c>
      <c r="C901" s="3">
        <v>15</v>
      </c>
      <c r="D901" s="3" t="s">
        <v>27</v>
      </c>
      <c r="E901" s="110"/>
      <c r="F901" s="110">
        <f t="shared" si="43"/>
        <v>0</v>
      </c>
      <c r="G901" s="228"/>
    </row>
    <row r="902" spans="1:7" ht="21.95" customHeight="1" x14ac:dyDescent="0.25">
      <c r="A902" s="95" t="s">
        <v>231</v>
      </c>
      <c r="B902" s="17" t="s">
        <v>18</v>
      </c>
      <c r="C902" s="3">
        <v>17</v>
      </c>
      <c r="D902" s="3" t="s">
        <v>27</v>
      </c>
      <c r="E902" s="110"/>
      <c r="F902" s="110">
        <f t="shared" si="43"/>
        <v>0</v>
      </c>
      <c r="G902" s="228"/>
    </row>
    <row r="903" spans="1:7" ht="21.95" customHeight="1" x14ac:dyDescent="0.25">
      <c r="A903" s="95" t="s">
        <v>232</v>
      </c>
      <c r="B903" s="17" t="s">
        <v>19</v>
      </c>
      <c r="C903" s="3">
        <v>8</v>
      </c>
      <c r="D903" s="3" t="s">
        <v>27</v>
      </c>
      <c r="E903" s="110"/>
      <c r="F903" s="110">
        <f t="shared" si="43"/>
        <v>0</v>
      </c>
      <c r="G903" s="228"/>
    </row>
    <row r="904" spans="1:7" ht="21.95" customHeight="1" x14ac:dyDescent="0.25">
      <c r="A904" s="95" t="s">
        <v>233</v>
      </c>
      <c r="B904" s="17" t="s">
        <v>20</v>
      </c>
      <c r="C904" s="3">
        <v>2</v>
      </c>
      <c r="D904" s="3" t="s">
        <v>27</v>
      </c>
      <c r="E904" s="110"/>
      <c r="F904" s="110">
        <f t="shared" si="43"/>
        <v>0</v>
      </c>
      <c r="G904" s="228"/>
    </row>
    <row r="905" spans="1:7" ht="42" customHeight="1" x14ac:dyDescent="0.25">
      <c r="A905" s="95" t="s">
        <v>234</v>
      </c>
      <c r="B905" s="17" t="s">
        <v>163</v>
      </c>
      <c r="C905" s="3">
        <v>1</v>
      </c>
      <c r="D905" s="3" t="s">
        <v>27</v>
      </c>
      <c r="E905" s="110"/>
      <c r="F905" s="110">
        <f t="shared" si="43"/>
        <v>0</v>
      </c>
      <c r="G905" s="228"/>
    </row>
    <row r="906" spans="1:7" ht="42" customHeight="1" x14ac:dyDescent="0.25">
      <c r="A906" s="95" t="s">
        <v>235</v>
      </c>
      <c r="B906" s="17" t="s">
        <v>164</v>
      </c>
      <c r="C906" s="3">
        <v>1</v>
      </c>
      <c r="D906" s="3" t="s">
        <v>27</v>
      </c>
      <c r="E906" s="110"/>
      <c r="F906" s="110">
        <f t="shared" si="43"/>
        <v>0</v>
      </c>
      <c r="G906" s="228"/>
    </row>
    <row r="907" spans="1:7" ht="21.95" customHeight="1" x14ac:dyDescent="0.25">
      <c r="A907" s="95" t="s">
        <v>236</v>
      </c>
      <c r="B907" s="17" t="s">
        <v>158</v>
      </c>
      <c r="C907" s="3">
        <v>3</v>
      </c>
      <c r="D907" s="3" t="s">
        <v>27</v>
      </c>
      <c r="E907" s="110"/>
      <c r="F907" s="110">
        <f t="shared" si="43"/>
        <v>0</v>
      </c>
      <c r="G907" s="228"/>
    </row>
    <row r="908" spans="1:7" ht="21.95" customHeight="1" x14ac:dyDescent="0.25">
      <c r="A908" s="95" t="s">
        <v>237</v>
      </c>
      <c r="B908" s="17" t="s">
        <v>159</v>
      </c>
      <c r="C908" s="3">
        <v>3</v>
      </c>
      <c r="D908" s="3" t="s">
        <v>27</v>
      </c>
      <c r="E908" s="110"/>
      <c r="F908" s="110">
        <f t="shared" si="43"/>
        <v>0</v>
      </c>
      <c r="G908" s="228"/>
    </row>
    <row r="909" spans="1:7" ht="21.95" customHeight="1" x14ac:dyDescent="0.25">
      <c r="A909" s="95" t="s">
        <v>238</v>
      </c>
      <c r="B909" s="17" t="s">
        <v>160</v>
      </c>
      <c r="C909" s="3">
        <v>5</v>
      </c>
      <c r="D909" s="3" t="s">
        <v>27</v>
      </c>
      <c r="E909" s="110"/>
      <c r="F909" s="110">
        <f t="shared" si="43"/>
        <v>0</v>
      </c>
      <c r="G909" s="228"/>
    </row>
    <row r="910" spans="1:7" ht="21.95" customHeight="1" x14ac:dyDescent="0.25">
      <c r="A910" s="95" t="s">
        <v>239</v>
      </c>
      <c r="B910" s="17" t="s">
        <v>21</v>
      </c>
      <c r="C910" s="3">
        <v>1</v>
      </c>
      <c r="D910" s="3" t="s">
        <v>27</v>
      </c>
      <c r="E910" s="110"/>
      <c r="F910" s="110">
        <f t="shared" si="43"/>
        <v>0</v>
      </c>
      <c r="G910" s="228"/>
    </row>
    <row r="911" spans="1:7" ht="42" customHeight="1" x14ac:dyDescent="0.25">
      <c r="A911" s="95" t="s">
        <v>240</v>
      </c>
      <c r="B911" s="17" t="s">
        <v>22</v>
      </c>
      <c r="C911" s="3">
        <v>1</v>
      </c>
      <c r="D911" s="3" t="s">
        <v>27</v>
      </c>
      <c r="E911" s="110"/>
      <c r="F911" s="110">
        <f t="shared" si="43"/>
        <v>0</v>
      </c>
      <c r="G911" s="228"/>
    </row>
    <row r="912" spans="1:7" ht="42" customHeight="1" x14ac:dyDescent="0.25">
      <c r="A912" s="95" t="s">
        <v>241</v>
      </c>
      <c r="B912" s="17" t="s">
        <v>23</v>
      </c>
      <c r="C912" s="3">
        <v>1</v>
      </c>
      <c r="D912" s="3" t="s">
        <v>27</v>
      </c>
      <c r="E912" s="110"/>
      <c r="F912" s="110">
        <f t="shared" si="43"/>
        <v>0</v>
      </c>
      <c r="G912" s="228"/>
    </row>
    <row r="913" spans="1:7" ht="23.25" customHeight="1" x14ac:dyDescent="0.25">
      <c r="A913" s="146">
        <v>3</v>
      </c>
      <c r="B913" s="50" t="s">
        <v>739</v>
      </c>
      <c r="C913" s="7"/>
      <c r="D913" s="21"/>
      <c r="E913" s="255"/>
      <c r="F913" s="256"/>
      <c r="G913" s="257">
        <f>SUM(F914:F922)</f>
        <v>3270000</v>
      </c>
    </row>
    <row r="914" spans="1:7" ht="58.5" customHeight="1" x14ac:dyDescent="0.25">
      <c r="A914" s="121">
        <v>3.01</v>
      </c>
      <c r="B914" s="55" t="s">
        <v>626</v>
      </c>
      <c r="C914" s="56">
        <v>2585.31</v>
      </c>
      <c r="D914" s="61" t="s">
        <v>33</v>
      </c>
      <c r="E914" s="254"/>
      <c r="F914" s="245">
        <f>C914*E914</f>
        <v>0</v>
      </c>
      <c r="G914" s="258"/>
    </row>
    <row r="915" spans="1:7" ht="42" customHeight="1" x14ac:dyDescent="0.25">
      <c r="A915" s="122">
        <v>3.02</v>
      </c>
      <c r="B915" s="43" t="s">
        <v>847</v>
      </c>
      <c r="C915" s="49">
        <v>1</v>
      </c>
      <c r="D915" s="47" t="s">
        <v>8</v>
      </c>
      <c r="E915" s="250">
        <v>85000</v>
      </c>
      <c r="F915" s="242">
        <f>C915*E915</f>
        <v>85000</v>
      </c>
      <c r="G915" s="259"/>
    </row>
    <row r="916" spans="1:7" ht="18.75" x14ac:dyDescent="0.25">
      <c r="A916" s="122">
        <v>3.03</v>
      </c>
      <c r="B916" s="43" t="s">
        <v>390</v>
      </c>
      <c r="C916" s="49">
        <v>1</v>
      </c>
      <c r="D916" s="47" t="s">
        <v>8</v>
      </c>
      <c r="E916" s="250">
        <v>350000</v>
      </c>
      <c r="F916" s="242">
        <f t="shared" ref="F916:F922" si="44">C916*E916</f>
        <v>350000</v>
      </c>
      <c r="G916" s="260"/>
    </row>
    <row r="917" spans="1:7" ht="18.75" x14ac:dyDescent="0.25">
      <c r="A917" s="122">
        <v>3.04</v>
      </c>
      <c r="B917" s="42" t="s">
        <v>608</v>
      </c>
      <c r="C917" s="48">
        <v>1</v>
      </c>
      <c r="D917" s="46" t="s">
        <v>8</v>
      </c>
      <c r="E917" s="250">
        <v>150000</v>
      </c>
      <c r="F917" s="242">
        <f t="shared" si="44"/>
        <v>150000</v>
      </c>
      <c r="G917" s="261"/>
    </row>
    <row r="918" spans="1:7" ht="42" customHeight="1" x14ac:dyDescent="0.25">
      <c r="A918" s="122">
        <v>3.05</v>
      </c>
      <c r="B918" s="42" t="s">
        <v>741</v>
      </c>
      <c r="C918" s="48">
        <v>1</v>
      </c>
      <c r="D918" s="46" t="s">
        <v>8</v>
      </c>
      <c r="E918" s="250">
        <v>1650000</v>
      </c>
      <c r="F918" s="242">
        <f t="shared" si="44"/>
        <v>1650000</v>
      </c>
      <c r="G918" s="261"/>
    </row>
    <row r="919" spans="1:7" ht="59.25" customHeight="1" x14ac:dyDescent="0.25">
      <c r="A919" s="122">
        <v>3.06</v>
      </c>
      <c r="B919" s="42" t="s">
        <v>744</v>
      </c>
      <c r="C919" s="48">
        <v>1</v>
      </c>
      <c r="D919" s="46" t="s">
        <v>8</v>
      </c>
      <c r="E919" s="250">
        <v>850000</v>
      </c>
      <c r="F919" s="242">
        <f t="shared" si="44"/>
        <v>850000</v>
      </c>
      <c r="G919" s="261"/>
    </row>
    <row r="920" spans="1:7" ht="21.95" customHeight="1" x14ac:dyDescent="0.25">
      <c r="A920" s="122">
        <v>3.07</v>
      </c>
      <c r="B920" s="42" t="s">
        <v>654</v>
      </c>
      <c r="C920" s="48">
        <v>1</v>
      </c>
      <c r="D920" s="46" t="s">
        <v>8</v>
      </c>
      <c r="E920" s="250">
        <v>185000</v>
      </c>
      <c r="F920" s="242">
        <f t="shared" si="44"/>
        <v>185000</v>
      </c>
      <c r="G920" s="261"/>
    </row>
    <row r="921" spans="1:7" ht="18.75" x14ac:dyDescent="0.25">
      <c r="A921" s="122">
        <v>3.08</v>
      </c>
      <c r="B921" s="43" t="s">
        <v>742</v>
      </c>
      <c r="C921" s="49">
        <v>18</v>
      </c>
      <c r="D921" s="47" t="s">
        <v>743</v>
      </c>
      <c r="E921" s="254"/>
      <c r="F921" s="242">
        <f t="shared" si="44"/>
        <v>0</v>
      </c>
      <c r="G921" s="259"/>
    </row>
    <row r="922" spans="1:7" ht="19.5" thickBot="1" x14ac:dyDescent="0.35">
      <c r="A922" s="122">
        <v>3.09</v>
      </c>
      <c r="B922" s="249" t="s">
        <v>168</v>
      </c>
      <c r="C922" s="49">
        <v>1</v>
      </c>
      <c r="D922" s="47" t="s">
        <v>8</v>
      </c>
      <c r="E922" s="254"/>
      <c r="F922" s="242">
        <f t="shared" si="44"/>
        <v>0</v>
      </c>
      <c r="G922" s="259"/>
    </row>
    <row r="923" spans="1:7" ht="21.95" customHeight="1" x14ac:dyDescent="0.25">
      <c r="A923" s="134"/>
      <c r="B923" s="115" t="s">
        <v>569</v>
      </c>
      <c r="C923" s="116"/>
      <c r="D923" s="117"/>
      <c r="E923" s="262"/>
      <c r="F923" s="263"/>
      <c r="G923" s="264">
        <f>G11+G26+G226+G340+G514+G665+G837</f>
        <v>3270000</v>
      </c>
    </row>
    <row r="924" spans="1:7" ht="21.95" customHeight="1" x14ac:dyDescent="0.25">
      <c r="A924" s="135" t="s">
        <v>568</v>
      </c>
      <c r="B924" s="112" t="s">
        <v>558</v>
      </c>
      <c r="C924" s="113"/>
      <c r="D924" s="114"/>
      <c r="E924" s="265"/>
      <c r="F924" s="265"/>
      <c r="G924" s="266">
        <f>SUM(F925:F931)</f>
        <v>781530</v>
      </c>
    </row>
    <row r="925" spans="1:7" ht="21.95" customHeight="1" x14ac:dyDescent="0.25">
      <c r="A925" s="271" t="s">
        <v>68</v>
      </c>
      <c r="B925" s="272" t="s">
        <v>559</v>
      </c>
      <c r="C925" s="104">
        <v>10</v>
      </c>
      <c r="D925" s="103" t="s">
        <v>560</v>
      </c>
      <c r="E925" s="252">
        <f>G923</f>
        <v>3270000</v>
      </c>
      <c r="F925" s="267">
        <f t="shared" ref="F925:F930" si="45">C925*E925/100</f>
        <v>327000</v>
      </c>
      <c r="G925" s="261"/>
    </row>
    <row r="926" spans="1:7" ht="21.95" customHeight="1" x14ac:dyDescent="0.25">
      <c r="A926" s="273" t="s">
        <v>70</v>
      </c>
      <c r="B926" s="274" t="s">
        <v>561</v>
      </c>
      <c r="C926" s="106">
        <v>4.5</v>
      </c>
      <c r="D926" s="105" t="s">
        <v>560</v>
      </c>
      <c r="E926" s="250">
        <f>G923</f>
        <v>3270000</v>
      </c>
      <c r="F926" s="254">
        <f t="shared" si="45"/>
        <v>147150</v>
      </c>
      <c r="G926" s="260"/>
    </row>
    <row r="927" spans="1:7" ht="21.95" customHeight="1" x14ac:dyDescent="0.25">
      <c r="A927" s="273" t="s">
        <v>71</v>
      </c>
      <c r="B927" s="275" t="s">
        <v>562</v>
      </c>
      <c r="C927" s="106">
        <v>3</v>
      </c>
      <c r="D927" s="105" t="s">
        <v>560</v>
      </c>
      <c r="E927" s="250">
        <f>G923</f>
        <v>3270000</v>
      </c>
      <c r="F927" s="254">
        <f t="shared" si="45"/>
        <v>98100</v>
      </c>
      <c r="G927" s="261"/>
    </row>
    <row r="928" spans="1:7" ht="21.95" customHeight="1" x14ac:dyDescent="0.25">
      <c r="A928" s="273" t="s">
        <v>165</v>
      </c>
      <c r="B928" s="275" t="s">
        <v>563</v>
      </c>
      <c r="C928" s="106">
        <v>1</v>
      </c>
      <c r="D928" s="105" t="s">
        <v>560</v>
      </c>
      <c r="E928" s="250">
        <f>G923</f>
        <v>3270000</v>
      </c>
      <c r="F928" s="254">
        <f t="shared" si="45"/>
        <v>32700</v>
      </c>
      <c r="G928" s="261"/>
    </row>
    <row r="929" spans="1:7" ht="21.95" customHeight="1" x14ac:dyDescent="0.25">
      <c r="A929" s="273" t="s">
        <v>253</v>
      </c>
      <c r="B929" s="275" t="s">
        <v>564</v>
      </c>
      <c r="C929" s="106">
        <v>0.1</v>
      </c>
      <c r="D929" s="105" t="s">
        <v>560</v>
      </c>
      <c r="E929" s="250">
        <f>G923</f>
        <v>3270000</v>
      </c>
      <c r="F929" s="254">
        <f t="shared" si="45"/>
        <v>3270</v>
      </c>
      <c r="G929" s="260"/>
    </row>
    <row r="930" spans="1:7" ht="21.95" customHeight="1" x14ac:dyDescent="0.25">
      <c r="A930" s="273" t="s">
        <v>262</v>
      </c>
      <c r="B930" s="275" t="s">
        <v>565</v>
      </c>
      <c r="C930" s="106">
        <v>3.5</v>
      </c>
      <c r="D930" s="105" t="s">
        <v>560</v>
      </c>
      <c r="E930" s="250">
        <f>G923</f>
        <v>3270000</v>
      </c>
      <c r="F930" s="254">
        <f t="shared" si="45"/>
        <v>114450</v>
      </c>
      <c r="G930" s="261"/>
    </row>
    <row r="931" spans="1:7" ht="21.95" customHeight="1" thickBot="1" x14ac:dyDescent="0.3">
      <c r="A931" s="276" t="s">
        <v>263</v>
      </c>
      <c r="B931" s="277" t="s">
        <v>566</v>
      </c>
      <c r="C931" s="108">
        <v>18</v>
      </c>
      <c r="D931" s="107" t="s">
        <v>560</v>
      </c>
      <c r="E931" s="253">
        <f>G923</f>
        <v>3270000</v>
      </c>
      <c r="F931" s="268">
        <f>C931*E931/1000</f>
        <v>58860</v>
      </c>
      <c r="G931" s="261"/>
    </row>
    <row r="932" spans="1:7" ht="24.95" customHeight="1" thickBot="1" x14ac:dyDescent="0.3">
      <c r="A932" s="278"/>
      <c r="B932" s="279" t="s">
        <v>567</v>
      </c>
      <c r="C932" s="118"/>
      <c r="D932" s="119"/>
      <c r="E932" s="269"/>
      <c r="F932" s="270"/>
      <c r="G932" s="251">
        <f>SUM(G923:G924)</f>
        <v>4051530</v>
      </c>
    </row>
  </sheetData>
  <mergeCells count="12">
    <mergeCell ref="G108:G110"/>
    <mergeCell ref="A1:G1"/>
    <mergeCell ref="A2:G4"/>
    <mergeCell ref="A5:B5"/>
    <mergeCell ref="C5:G5"/>
    <mergeCell ref="A6:B6"/>
    <mergeCell ref="C6:G6"/>
    <mergeCell ref="A7:B7"/>
    <mergeCell ref="C7:G7"/>
    <mergeCell ref="A8:B8"/>
    <mergeCell ref="C8:G8"/>
    <mergeCell ref="A9:G9"/>
  </mergeCells>
  <pageMargins left="0.59055118110236227" right="0.27559055118110237" top="0.39370078740157483" bottom="0.47244094488188981" header="0.19685039370078741" footer="0.27559055118110237"/>
  <pageSetup scale="70" orientation="portrait" r:id="rId1"/>
  <headerFooter>
    <oddHeader>&amp;R&amp;12ANEXO I</oddHeader>
    <oddFooter>&amp;LENMIENDA No. 1 al Pliego de Condiciones Especiales&amp;C   TSE-CCC-LPN-03-182-2023&amp;RPág.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20" sqref="E20"/>
    </sheetView>
  </sheetViews>
  <sheetFormatPr baseColWidth="10" defaultColWidth="11.5703125" defaultRowHeight="15" x14ac:dyDescent="0.25"/>
  <sheetData>
    <row r="1" spans="1:1" x14ac:dyDescent="0.25">
      <c r="A1"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RELACIÓN PARTIDAS LICITACIÓN</vt:lpstr>
      <vt:lpstr>Hoja2</vt:lpstr>
      <vt:lpstr>'RELACIÓN PARTIDAS LICITACIÓN'!Títulos_a_imprimir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romer</dc:creator>
  <cp:lastModifiedBy>Omar Andres Jimenez Soto</cp:lastModifiedBy>
  <cp:lastPrinted>2023-10-04T04:04:15Z</cp:lastPrinted>
  <dcterms:created xsi:type="dcterms:W3CDTF">2023-08-06T17:41:35Z</dcterms:created>
  <dcterms:modified xsi:type="dcterms:W3CDTF">2023-12-12T12:58:31Z</dcterms:modified>
</cp:coreProperties>
</file>