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Archivos internos de Presupuesto\2024\Ejecucion presupuestaria 2024\Segundo Trimestre\"/>
    </mc:Choice>
  </mc:AlternateContent>
  <bookViews>
    <workbookView xWindow="0" yWindow="0" windowWidth="26685" windowHeight="11670" tabRatio="599"/>
  </bookViews>
  <sheets>
    <sheet name="EJECUCION  MAYO" sheetId="6" r:id="rId1"/>
  </sheets>
  <definedNames>
    <definedName name="_xlnm._FilterDatabase" localSheetId="0" hidden="1">'EJECUCION  MAYO'!$B$1:$J$258</definedName>
    <definedName name="_xlnm.Print_Area" localSheetId="0">'EJECUCION  MAYO'!$A$1:$J$278</definedName>
    <definedName name="_xlnm.Print_Titles" localSheetId="0">'EJECUCION  MAYO'!$1:$1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0" i="6" l="1"/>
  <c r="I248" i="6"/>
  <c r="I246" i="6"/>
  <c r="I245" i="6" s="1"/>
  <c r="I239" i="6"/>
  <c r="I237" i="6"/>
  <c r="I236" i="6"/>
  <c r="I234" i="6"/>
  <c r="I233" i="6"/>
  <c r="I229" i="6"/>
  <c r="I227" i="6"/>
  <c r="I225" i="6"/>
  <c r="I224" i="6"/>
  <c r="I223" i="6" s="1"/>
  <c r="I215" i="6"/>
  <c r="I214" i="6"/>
  <c r="I210" i="6"/>
  <c r="I208" i="6"/>
  <c r="I206" i="6" s="1"/>
  <c r="I205" i="6" s="1"/>
  <c r="I204" i="6" s="1"/>
  <c r="I197" i="6"/>
  <c r="I196" i="6"/>
  <c r="I192" i="6"/>
  <c r="I190" i="6"/>
  <c r="I187" i="6" s="1"/>
  <c r="I186" i="6" s="1"/>
  <c r="I185" i="6" s="1"/>
  <c r="I184" i="6" s="1"/>
  <c r="I200" i="6" s="1"/>
  <c r="I188" i="6"/>
  <c r="I178" i="6"/>
  <c r="I176" i="6"/>
  <c r="I173" i="6"/>
  <c r="I170" i="6"/>
  <c r="I167" i="6"/>
  <c r="I162" i="6"/>
  <c r="I161" i="6" s="1"/>
  <c r="I157" i="6"/>
  <c r="I156" i="6" s="1"/>
  <c r="I147" i="6"/>
  <c r="I144" i="6"/>
  <c r="I140" i="6"/>
  <c r="I139" i="6" s="1"/>
  <c r="I137" i="6"/>
  <c r="I134" i="6"/>
  <c r="I131" i="6"/>
  <c r="I127" i="6"/>
  <c r="I123" i="6"/>
  <c r="I122" i="6" s="1"/>
  <c r="I117" i="6"/>
  <c r="I115" i="6"/>
  <c r="I109" i="6"/>
  <c r="I104" i="6"/>
  <c r="I100" i="6"/>
  <c r="I98" i="6" s="1"/>
  <c r="I94" i="6"/>
  <c r="I92" i="6"/>
  <c r="I91" i="6" s="1"/>
  <c r="I89" i="6"/>
  <c r="I78" i="6" s="1"/>
  <c r="I83" i="6"/>
  <c r="I72" i="6"/>
  <c r="I69" i="6"/>
  <c r="I60" i="6"/>
  <c r="I56" i="6"/>
  <c r="I53" i="6"/>
  <c r="I50" i="6"/>
  <c r="I41" i="6"/>
  <c r="I35" i="6"/>
  <c r="I31" i="6"/>
  <c r="I29" i="6" s="1"/>
  <c r="I27" i="6"/>
  <c r="I25" i="6"/>
  <c r="I24" i="6"/>
  <c r="I20" i="6"/>
  <c r="I19" i="6"/>
  <c r="I17" i="6"/>
  <c r="I15" i="6"/>
  <c r="I13" i="6"/>
  <c r="I11" i="6"/>
  <c r="I8" i="6"/>
  <c r="I6" i="6"/>
  <c r="I5" i="6" s="1"/>
  <c r="I254" i="6" l="1"/>
  <c r="I244" i="6"/>
  <c r="I243" i="6" s="1"/>
  <c r="I242" i="6" s="1"/>
  <c r="I219" i="6"/>
  <c r="I203" i="6"/>
  <c r="I202" i="6" s="1"/>
  <c r="I241" i="6"/>
  <c r="I222" i="6"/>
  <c r="I221" i="6" s="1"/>
  <c r="I40" i="6"/>
  <c r="I4" i="6"/>
  <c r="I97" i="6"/>
  <c r="J253" i="6"/>
  <c r="J252" i="6"/>
  <c r="J251" i="6"/>
  <c r="J249" i="6"/>
  <c r="J247" i="6"/>
  <c r="J240" i="6"/>
  <c r="J238" i="6"/>
  <c r="J235" i="6"/>
  <c r="J232" i="6"/>
  <c r="J231" i="6"/>
  <c r="J230" i="6"/>
  <c r="J228" i="6"/>
  <c r="J226" i="6"/>
  <c r="J217" i="6"/>
  <c r="J216" i="6"/>
  <c r="J213" i="6"/>
  <c r="J212" i="6"/>
  <c r="J211" i="6"/>
  <c r="J209" i="6"/>
  <c r="J207" i="6"/>
  <c r="J198" i="6"/>
  <c r="J195" i="6"/>
  <c r="J194" i="6"/>
  <c r="J193" i="6"/>
  <c r="J191" i="6"/>
  <c r="J189" i="6"/>
  <c r="J180" i="6"/>
  <c r="J179" i="6"/>
  <c r="J177" i="6"/>
  <c r="J175" i="6"/>
  <c r="J174" i="6"/>
  <c r="J172" i="6"/>
  <c r="J171" i="6"/>
  <c r="J169" i="6"/>
  <c r="J168" i="6"/>
  <c r="J166" i="6"/>
  <c r="J165" i="6"/>
  <c r="J164" i="6"/>
  <c r="J163" i="6"/>
  <c r="J160" i="6"/>
  <c r="J159" i="6"/>
  <c r="J158" i="6"/>
  <c r="J155" i="6"/>
  <c r="J154" i="6"/>
  <c r="J153" i="6"/>
  <c r="J152" i="6"/>
  <c r="J151" i="6"/>
  <c r="J150" i="6"/>
  <c r="J149" i="6"/>
  <c r="J148" i="6"/>
  <c r="J146" i="6"/>
  <c r="J145" i="6"/>
  <c r="J143" i="6"/>
  <c r="J142" i="6"/>
  <c r="J141" i="6"/>
  <c r="J138" i="6"/>
  <c r="J136" i="6"/>
  <c r="J135" i="6"/>
  <c r="J133" i="6"/>
  <c r="J132" i="6"/>
  <c r="J130" i="6"/>
  <c r="J129" i="6"/>
  <c r="J128" i="6"/>
  <c r="J126" i="6"/>
  <c r="J125" i="6"/>
  <c r="J124" i="6"/>
  <c r="J121" i="6"/>
  <c r="J120" i="6"/>
  <c r="J119" i="6"/>
  <c r="J118" i="6"/>
  <c r="J116" i="6"/>
  <c r="J114" i="6"/>
  <c r="J113" i="6"/>
  <c r="J112" i="6"/>
  <c r="J111" i="6"/>
  <c r="J110" i="6"/>
  <c r="J108" i="6"/>
  <c r="J107" i="6"/>
  <c r="J106" i="6"/>
  <c r="J105" i="6"/>
  <c r="J103" i="6"/>
  <c r="J102" i="6"/>
  <c r="J101" i="6"/>
  <c r="J99" i="6"/>
  <c r="J96" i="6"/>
  <c r="J95" i="6"/>
  <c r="J93" i="6"/>
  <c r="J90" i="6"/>
  <c r="J88" i="6"/>
  <c r="J87" i="6"/>
  <c r="J86" i="6"/>
  <c r="J85" i="6"/>
  <c r="J84" i="6"/>
  <c r="J82" i="6"/>
  <c r="J81" i="6"/>
  <c r="J80" i="6"/>
  <c r="J79" i="6"/>
  <c r="J77" i="6"/>
  <c r="J76" i="6"/>
  <c r="J75" i="6"/>
  <c r="J74" i="6"/>
  <c r="J73" i="6"/>
  <c r="J71" i="6"/>
  <c r="J70" i="6"/>
  <c r="J68" i="6"/>
  <c r="J67" i="6"/>
  <c r="J66" i="6"/>
  <c r="J65" i="6"/>
  <c r="J64" i="6"/>
  <c r="J63" i="6"/>
  <c r="J62" i="6"/>
  <c r="J61" i="6"/>
  <c r="J59" i="6"/>
  <c r="J58" i="6"/>
  <c r="J57" i="6"/>
  <c r="J55" i="6"/>
  <c r="J54" i="6"/>
  <c r="J52" i="6"/>
  <c r="J51" i="6"/>
  <c r="J49" i="6"/>
  <c r="J48" i="6"/>
  <c r="J47" i="6"/>
  <c r="J46" i="6"/>
  <c r="J45" i="6"/>
  <c r="J44" i="6"/>
  <c r="J43" i="6"/>
  <c r="J42" i="6"/>
  <c r="J39" i="6"/>
  <c r="J38" i="6"/>
  <c r="J37" i="6"/>
  <c r="J36" i="6"/>
  <c r="J34" i="6"/>
  <c r="J33" i="6"/>
  <c r="J32" i="6"/>
  <c r="J30" i="6"/>
  <c r="J28" i="6"/>
  <c r="J26" i="6"/>
  <c r="J23" i="6"/>
  <c r="J22" i="6"/>
  <c r="J21" i="6"/>
  <c r="J18" i="6"/>
  <c r="J16" i="6"/>
  <c r="J14" i="6"/>
  <c r="J12" i="6"/>
  <c r="J10" i="6"/>
  <c r="J9" i="6"/>
  <c r="J7" i="6"/>
  <c r="I182" i="6" l="1"/>
  <c r="I3" i="6"/>
  <c r="H250" i="6"/>
  <c r="H248" i="6"/>
  <c r="H246" i="6"/>
  <c r="H245" i="6" s="1"/>
  <c r="H239" i="6"/>
  <c r="H237" i="6"/>
  <c r="H236" i="6" s="1"/>
  <c r="H234" i="6"/>
  <c r="H233" i="6" s="1"/>
  <c r="H229" i="6"/>
  <c r="H227" i="6"/>
  <c r="H225" i="6"/>
  <c r="H224" i="6" s="1"/>
  <c r="H215" i="6"/>
  <c r="H214" i="6" s="1"/>
  <c r="H210" i="6"/>
  <c r="H208" i="6"/>
  <c r="H206" i="6"/>
  <c r="H205" i="6" s="1"/>
  <c r="H197" i="6"/>
  <c r="H196" i="6" s="1"/>
  <c r="H192" i="6"/>
  <c r="H190" i="6"/>
  <c r="H188" i="6"/>
  <c r="H187" i="6" s="1"/>
  <c r="H178" i="6"/>
  <c r="H176" i="6"/>
  <c r="H173" i="6"/>
  <c r="H170" i="6"/>
  <c r="H167" i="6"/>
  <c r="H162" i="6"/>
  <c r="H157" i="6"/>
  <c r="H156" i="6" s="1"/>
  <c r="H147" i="6"/>
  <c r="H144" i="6"/>
  <c r="H140" i="6"/>
  <c r="H137" i="6"/>
  <c r="H134" i="6"/>
  <c r="H131" i="6"/>
  <c r="H127" i="6"/>
  <c r="H123" i="6"/>
  <c r="H117" i="6"/>
  <c r="H115" i="6"/>
  <c r="H109" i="6"/>
  <c r="H104" i="6"/>
  <c r="H100" i="6"/>
  <c r="H98" i="6" s="1"/>
  <c r="H94" i="6"/>
  <c r="H92" i="6"/>
  <c r="H89" i="6"/>
  <c r="H83" i="6"/>
  <c r="H72" i="6"/>
  <c r="H69" i="6"/>
  <c r="H60" i="6"/>
  <c r="H56" i="6"/>
  <c r="H53" i="6"/>
  <c r="H50" i="6"/>
  <c r="H41" i="6"/>
  <c r="H35" i="6"/>
  <c r="H31" i="6"/>
  <c r="H29" i="6" s="1"/>
  <c r="H27" i="6"/>
  <c r="H25" i="6"/>
  <c r="H20" i="6"/>
  <c r="H19" i="6" s="1"/>
  <c r="H17" i="6"/>
  <c r="H15" i="6"/>
  <c r="H13" i="6"/>
  <c r="H11" i="6"/>
  <c r="H8" i="6"/>
  <c r="H6" i="6"/>
  <c r="I256" i="6" l="1"/>
  <c r="I2" i="6"/>
  <c r="H186" i="6"/>
  <c r="H185" i="6"/>
  <c r="H184" i="6" s="1"/>
  <c r="H200" i="6" s="1"/>
  <c r="H5" i="6"/>
  <c r="H91" i="6"/>
  <c r="H139" i="6"/>
  <c r="H24" i="6"/>
  <c r="H78" i="6"/>
  <c r="H161" i="6"/>
  <c r="H223" i="6"/>
  <c r="H222" i="6" s="1"/>
  <c r="H221" i="6" s="1"/>
  <c r="H204" i="6"/>
  <c r="H203" i="6" s="1"/>
  <c r="H202" i="6" s="1"/>
  <c r="H122" i="6"/>
  <c r="H254" i="6"/>
  <c r="H244" i="6"/>
  <c r="H243" i="6" s="1"/>
  <c r="H242" i="6" s="1"/>
  <c r="J11" i="6"/>
  <c r="G250" i="6"/>
  <c r="G248" i="6"/>
  <c r="G246" i="6"/>
  <c r="G245" i="6" s="1"/>
  <c r="G239" i="6"/>
  <c r="G237" i="6"/>
  <c r="G236" i="6" s="1"/>
  <c r="G234" i="6"/>
  <c r="G233" i="6" s="1"/>
  <c r="G229" i="6"/>
  <c r="G227" i="6"/>
  <c r="G225" i="6"/>
  <c r="G224" i="6" s="1"/>
  <c r="G215" i="6"/>
  <c r="G214" i="6" s="1"/>
  <c r="G210" i="6"/>
  <c r="G208" i="6"/>
  <c r="G206" i="6" s="1"/>
  <c r="G205" i="6" s="1"/>
  <c r="G197" i="6"/>
  <c r="G196" i="6" s="1"/>
  <c r="G192" i="6"/>
  <c r="G190" i="6"/>
  <c r="G188" i="6"/>
  <c r="G178" i="6"/>
  <c r="G176" i="6"/>
  <c r="G173" i="6"/>
  <c r="G170" i="6"/>
  <c r="G167" i="6"/>
  <c r="G162" i="6"/>
  <c r="G157" i="6"/>
  <c r="G156" i="6" s="1"/>
  <c r="G147" i="6"/>
  <c r="G144" i="6"/>
  <c r="G140" i="6"/>
  <c r="G137" i="6"/>
  <c r="G134" i="6"/>
  <c r="G131" i="6"/>
  <c r="G127" i="6"/>
  <c r="G123" i="6"/>
  <c r="G117" i="6"/>
  <c r="G115" i="6"/>
  <c r="G109" i="6"/>
  <c r="G104" i="6"/>
  <c r="G100" i="6"/>
  <c r="G98" i="6" s="1"/>
  <c r="G94" i="6"/>
  <c r="G92" i="6"/>
  <c r="G89" i="6"/>
  <c r="G83" i="6"/>
  <c r="G72" i="6"/>
  <c r="G69" i="6"/>
  <c r="G60" i="6"/>
  <c r="G56" i="6"/>
  <c r="G53" i="6"/>
  <c r="G50" i="6"/>
  <c r="G41" i="6"/>
  <c r="G35" i="6"/>
  <c r="G31" i="6"/>
  <c r="G29" i="6" s="1"/>
  <c r="G27" i="6"/>
  <c r="G25" i="6"/>
  <c r="G20" i="6"/>
  <c r="G19" i="6" s="1"/>
  <c r="G17" i="6"/>
  <c r="G15" i="6"/>
  <c r="G13" i="6"/>
  <c r="G11" i="6"/>
  <c r="G8" i="6"/>
  <c r="G6" i="6"/>
  <c r="G78" i="6" l="1"/>
  <c r="H4" i="6"/>
  <c r="H97" i="6"/>
  <c r="H40" i="6"/>
  <c r="H219" i="6"/>
  <c r="H241" i="6"/>
  <c r="G139" i="6"/>
  <c r="G24" i="6"/>
  <c r="G161" i="6"/>
  <c r="G91" i="6"/>
  <c r="G122" i="6"/>
  <c r="G97" i="6" s="1"/>
  <c r="G223" i="6"/>
  <c r="G222" i="6" s="1"/>
  <c r="G221" i="6" s="1"/>
  <c r="G5" i="6"/>
  <c r="G4" i="6" s="1"/>
  <c r="G204" i="6"/>
  <c r="G203" i="6" s="1"/>
  <c r="G202" i="6" s="1"/>
  <c r="G187" i="6"/>
  <c r="G186" i="6" s="1"/>
  <c r="G185" i="6" s="1"/>
  <c r="G184" i="6" s="1"/>
  <c r="G200" i="6" s="1"/>
  <c r="G254" i="6"/>
  <c r="G244" i="6"/>
  <c r="G243" i="6" s="1"/>
  <c r="G242" i="6" s="1"/>
  <c r="F17" i="6"/>
  <c r="F250" i="6"/>
  <c r="F248" i="6"/>
  <c r="F246" i="6"/>
  <c r="F245" i="6" s="1"/>
  <c r="F239" i="6"/>
  <c r="F237" i="6"/>
  <c r="F236" i="6" s="1"/>
  <c r="F234" i="6"/>
  <c r="F233" i="6" s="1"/>
  <c r="F229" i="6"/>
  <c r="F227" i="6"/>
  <c r="F225" i="6"/>
  <c r="F224" i="6" s="1"/>
  <c r="F215" i="6"/>
  <c r="F214" i="6" s="1"/>
  <c r="F210" i="6"/>
  <c r="F208" i="6"/>
  <c r="F206" i="6" s="1"/>
  <c r="F205" i="6" s="1"/>
  <c r="F197" i="6"/>
  <c r="F196" i="6" s="1"/>
  <c r="F192" i="6"/>
  <c r="F190" i="6"/>
  <c r="F188" i="6"/>
  <c r="F178" i="6"/>
  <c r="F176" i="6"/>
  <c r="F173" i="6"/>
  <c r="F170" i="6"/>
  <c r="F167" i="6"/>
  <c r="F162" i="6"/>
  <c r="F157" i="6"/>
  <c r="F156" i="6" s="1"/>
  <c r="F147" i="6"/>
  <c r="F144" i="6"/>
  <c r="F140" i="6"/>
  <c r="F137" i="6"/>
  <c r="F134" i="6"/>
  <c r="F131" i="6"/>
  <c r="F127" i="6"/>
  <c r="F123" i="6"/>
  <c r="F117" i="6"/>
  <c r="F115" i="6"/>
  <c r="F109" i="6"/>
  <c r="F104" i="6"/>
  <c r="F100" i="6"/>
  <c r="F98" i="6" s="1"/>
  <c r="F94" i="6"/>
  <c r="F92" i="6"/>
  <c r="F89" i="6"/>
  <c r="F83" i="6"/>
  <c r="F72" i="6"/>
  <c r="F69" i="6"/>
  <c r="F60" i="6"/>
  <c r="F56" i="6"/>
  <c r="F53" i="6"/>
  <c r="F50" i="6"/>
  <c r="F41" i="6"/>
  <c r="F35" i="6"/>
  <c r="F31" i="6"/>
  <c r="F29" i="6" s="1"/>
  <c r="F27" i="6"/>
  <c r="F25" i="6"/>
  <c r="F20" i="6"/>
  <c r="F19" i="6" s="1"/>
  <c r="F15" i="6"/>
  <c r="F13" i="6"/>
  <c r="F11" i="6"/>
  <c r="F8" i="6"/>
  <c r="F6" i="6"/>
  <c r="G40" i="6" l="1"/>
  <c r="G182" i="6" s="1"/>
  <c r="H182" i="6"/>
  <c r="G219" i="6"/>
  <c r="H3" i="6"/>
  <c r="H256" i="6" s="1"/>
  <c r="F91" i="6"/>
  <c r="F187" i="6"/>
  <c r="F186" i="6" s="1"/>
  <c r="F185" i="6" s="1"/>
  <c r="F184" i="6" s="1"/>
  <c r="F200" i="6" s="1"/>
  <c r="F204" i="6"/>
  <c r="F219" i="6" s="1"/>
  <c r="F161" i="6"/>
  <c r="G241" i="6"/>
  <c r="G3" i="6"/>
  <c r="F122" i="6"/>
  <c r="F78" i="6"/>
  <c r="F40" i="6" s="1"/>
  <c r="F139" i="6"/>
  <c r="F24" i="6"/>
  <c r="F244" i="6"/>
  <c r="F243" i="6" s="1"/>
  <c r="F242" i="6" s="1"/>
  <c r="F223" i="6"/>
  <c r="F241" i="6" s="1"/>
  <c r="F5" i="6"/>
  <c r="F254" i="6"/>
  <c r="J234" i="6"/>
  <c r="J233" i="6" s="1"/>
  <c r="J115" i="6"/>
  <c r="J89" i="6"/>
  <c r="J17" i="6"/>
  <c r="J15" i="6"/>
  <c r="J13" i="6"/>
  <c r="E13" i="6"/>
  <c r="E229" i="6"/>
  <c r="J239" i="6"/>
  <c r="E250" i="6"/>
  <c r="E248" i="6"/>
  <c r="E246" i="6"/>
  <c r="E245" i="6" s="1"/>
  <c r="E239" i="6"/>
  <c r="E237" i="6"/>
  <c r="E236" i="6" s="1"/>
  <c r="E234" i="6"/>
  <c r="E233" i="6" s="1"/>
  <c r="E227" i="6"/>
  <c r="E225" i="6"/>
  <c r="E224" i="6" s="1"/>
  <c r="E215" i="6"/>
  <c r="E214" i="6" s="1"/>
  <c r="E210" i="6"/>
  <c r="E208" i="6"/>
  <c r="E206" i="6" s="1"/>
  <c r="E205" i="6" s="1"/>
  <c r="E197" i="6"/>
  <c r="E196" i="6" s="1"/>
  <c r="E192" i="6"/>
  <c r="E190" i="6"/>
  <c r="E188" i="6"/>
  <c r="E178" i="6"/>
  <c r="E176" i="6"/>
  <c r="E173" i="6"/>
  <c r="E170" i="6"/>
  <c r="E167" i="6"/>
  <c r="E162" i="6"/>
  <c r="E157" i="6"/>
  <c r="E156" i="6" s="1"/>
  <c r="E147" i="6"/>
  <c r="E144" i="6"/>
  <c r="E140" i="6"/>
  <c r="E137" i="6"/>
  <c r="E134" i="6"/>
  <c r="E131" i="6"/>
  <c r="E127" i="6"/>
  <c r="E123" i="6"/>
  <c r="E117" i="6"/>
  <c r="E115" i="6"/>
  <c r="E109" i="6"/>
  <c r="E104" i="6"/>
  <c r="E100" i="6"/>
  <c r="E98" i="6" s="1"/>
  <c r="E94" i="6"/>
  <c r="E92" i="6"/>
  <c r="E89" i="6"/>
  <c r="E83" i="6"/>
  <c r="E72" i="6"/>
  <c r="E69" i="6"/>
  <c r="E60" i="6"/>
  <c r="E56" i="6"/>
  <c r="E53" i="6"/>
  <c r="E50" i="6"/>
  <c r="E41" i="6"/>
  <c r="E35" i="6"/>
  <c r="E31" i="6"/>
  <c r="E29" i="6" s="1"/>
  <c r="E27" i="6"/>
  <c r="E25" i="6"/>
  <c r="E20" i="6"/>
  <c r="E19" i="6" s="1"/>
  <c r="E17" i="6"/>
  <c r="E15" i="6"/>
  <c r="E11" i="6"/>
  <c r="E8" i="6"/>
  <c r="E6" i="6"/>
  <c r="F203" i="6" l="1"/>
  <c r="F202" i="6" s="1"/>
  <c r="F4" i="6"/>
  <c r="H2" i="6"/>
  <c r="F222" i="6"/>
  <c r="F221" i="6" s="1"/>
  <c r="F97" i="6"/>
  <c r="G256" i="6"/>
  <c r="G2" i="6"/>
  <c r="J227" i="6"/>
  <c r="J27" i="6"/>
  <c r="J208" i="6"/>
  <c r="J206" i="6" s="1"/>
  <c r="J205" i="6" s="1"/>
  <c r="E204" i="6"/>
  <c r="E219" i="6" s="1"/>
  <c r="J188" i="6"/>
  <c r="J50" i="6"/>
  <c r="E91" i="6"/>
  <c r="J173" i="6"/>
  <c r="J237" i="6"/>
  <c r="J236" i="6" s="1"/>
  <c r="E5" i="6"/>
  <c r="E223" i="6"/>
  <c r="E241" i="6" s="1"/>
  <c r="E244" i="6"/>
  <c r="E243" i="6" s="1"/>
  <c r="E242" i="6" s="1"/>
  <c r="J176" i="6"/>
  <c r="J94" i="6"/>
  <c r="J25" i="6"/>
  <c r="J100" i="6"/>
  <c r="J98" i="6" s="1"/>
  <c r="J20" i="6"/>
  <c r="J19" i="6" s="1"/>
  <c r="J41" i="6"/>
  <c r="J60" i="6"/>
  <c r="J83" i="6"/>
  <c r="J78" i="6" s="1"/>
  <c r="J104" i="6"/>
  <c r="J123" i="6"/>
  <c r="J157" i="6"/>
  <c r="J156" i="6" s="1"/>
  <c r="J210" i="6"/>
  <c r="J246" i="6"/>
  <c r="J245" i="6" s="1"/>
  <c r="J190" i="6"/>
  <c r="J197" i="6"/>
  <c r="J196" i="6" s="1"/>
  <c r="E187" i="6"/>
  <c r="E186" i="6" s="1"/>
  <c r="E185" i="6" s="1"/>
  <c r="E184" i="6" s="1"/>
  <c r="E200" i="6" s="1"/>
  <c r="J8" i="6"/>
  <c r="J53" i="6"/>
  <c r="J134" i="6"/>
  <c r="J215" i="6"/>
  <c r="J214" i="6" s="1"/>
  <c r="J248" i="6"/>
  <c r="J92" i="6"/>
  <c r="J31" i="6"/>
  <c r="J29" i="6" s="1"/>
  <c r="J69" i="6"/>
  <c r="J144" i="6"/>
  <c r="J178" i="6"/>
  <c r="J109" i="6"/>
  <c r="J127" i="6"/>
  <c r="J131" i="6"/>
  <c r="J140" i="6"/>
  <c r="J162" i="6"/>
  <c r="J167" i="6"/>
  <c r="J170" i="6"/>
  <c r="J72" i="6"/>
  <c r="J117" i="6"/>
  <c r="J147" i="6"/>
  <c r="J225" i="6"/>
  <c r="J224" i="6" s="1"/>
  <c r="J56" i="6"/>
  <c r="J229" i="6"/>
  <c r="J35" i="6"/>
  <c r="J250" i="6"/>
  <c r="J192" i="6"/>
  <c r="E24" i="6"/>
  <c r="J6" i="6"/>
  <c r="E161" i="6"/>
  <c r="E139" i="6"/>
  <c r="E122" i="6"/>
  <c r="E78" i="6"/>
  <c r="E254" i="6"/>
  <c r="D208" i="6"/>
  <c r="D206" i="6" s="1"/>
  <c r="D205" i="6" s="1"/>
  <c r="D210" i="6"/>
  <c r="D215" i="6"/>
  <c r="D214" i="6" s="1"/>
  <c r="D234" i="6"/>
  <c r="F182" i="6" l="1"/>
  <c r="J91" i="6"/>
  <c r="E40" i="6"/>
  <c r="F3" i="6"/>
  <c r="F256" i="6" s="1"/>
  <c r="J24" i="6"/>
  <c r="J187" i="6"/>
  <c r="J186" i="6" s="1"/>
  <c r="J185" i="6" s="1"/>
  <c r="J184" i="6" s="1"/>
  <c r="J200" i="6" s="1"/>
  <c r="E97" i="6"/>
  <c r="J5" i="6"/>
  <c r="J223" i="6"/>
  <c r="J241" i="6" s="1"/>
  <c r="J204" i="6"/>
  <c r="J203" i="6" s="1"/>
  <c r="J202" i="6" s="1"/>
  <c r="E4" i="6"/>
  <c r="J139" i="6"/>
  <c r="J244" i="6"/>
  <c r="J243" i="6" s="1"/>
  <c r="J242" i="6" s="1"/>
  <c r="J161" i="6"/>
  <c r="J40" i="6"/>
  <c r="J254" i="6"/>
  <c r="E222" i="6"/>
  <c r="E221" i="6" s="1"/>
  <c r="E203" i="6"/>
  <c r="E202" i="6" s="1"/>
  <c r="D204" i="6"/>
  <c r="D20" i="6"/>
  <c r="D19" i="6" s="1"/>
  <c r="D178" i="6"/>
  <c r="D94" i="6"/>
  <c r="D92" i="6"/>
  <c r="F2" i="6" l="1"/>
  <c r="J4" i="6"/>
  <c r="E182" i="6"/>
  <c r="J222" i="6"/>
  <c r="J221" i="6" s="1"/>
  <c r="J219" i="6"/>
  <c r="E3" i="6"/>
  <c r="D203" i="6"/>
  <c r="D219" i="6"/>
  <c r="D91" i="6"/>
  <c r="D56" i="6"/>
  <c r="D83" i="6"/>
  <c r="D157" i="6"/>
  <c r="E256" i="6" l="1"/>
  <c r="E2" i="6"/>
  <c r="D147" i="6"/>
  <c r="D144" i="6"/>
  <c r="D131" i="6"/>
  <c r="D250" i="6"/>
  <c r="D248" i="6"/>
  <c r="D246" i="6"/>
  <c r="D245" i="6" l="1"/>
  <c r="D244" i="6" s="1"/>
  <c r="D243" i="6" s="1"/>
  <c r="D242" i="6" s="1"/>
  <c r="D254" i="6" l="1"/>
  <c r="D239" i="6"/>
  <c r="D237" i="6"/>
  <c r="D236" i="6" s="1"/>
  <c r="D233" i="6"/>
  <c r="D229" i="6"/>
  <c r="D227" i="6"/>
  <c r="D225" i="6"/>
  <c r="D224" i="6" s="1"/>
  <c r="D197" i="6"/>
  <c r="D196" i="6" s="1"/>
  <c r="D192" i="6"/>
  <c r="D190" i="6"/>
  <c r="D188" i="6"/>
  <c r="D176" i="6"/>
  <c r="D173" i="6"/>
  <c r="D170" i="6"/>
  <c r="D167" i="6"/>
  <c r="D162" i="6"/>
  <c r="D156" i="6"/>
  <c r="D140" i="6"/>
  <c r="D137" i="6"/>
  <c r="D134" i="6"/>
  <c r="D127" i="6"/>
  <c r="D123" i="6"/>
  <c r="D117" i="6"/>
  <c r="D115" i="6"/>
  <c r="D109" i="6"/>
  <c r="D104" i="6"/>
  <c r="D100" i="6"/>
  <c r="D89" i="6"/>
  <c r="D78" i="6" s="1"/>
  <c r="D72" i="6"/>
  <c r="D69" i="6"/>
  <c r="D60" i="6"/>
  <c r="D53" i="6"/>
  <c r="D50" i="6"/>
  <c r="D41" i="6"/>
  <c r="D35" i="6"/>
  <c r="D31" i="6"/>
  <c r="D29" i="6" s="1"/>
  <c r="D27" i="6"/>
  <c r="D25" i="6"/>
  <c r="D17" i="6"/>
  <c r="D15" i="6"/>
  <c r="D11" i="6"/>
  <c r="D8" i="6"/>
  <c r="D223" i="6" l="1"/>
  <c r="D222" i="6" s="1"/>
  <c r="D221" i="6" s="1"/>
  <c r="D40" i="6"/>
  <c r="D161" i="6"/>
  <c r="D98" i="6"/>
  <c r="D139" i="6"/>
  <c r="D24" i="6"/>
  <c r="D122" i="6"/>
  <c r="D187" i="6"/>
  <c r="D186" i="6" s="1"/>
  <c r="D185" i="6" s="1"/>
  <c r="D184" i="6" s="1"/>
  <c r="D200" i="6" s="1"/>
  <c r="D202" i="6"/>
  <c r="D241" i="6" l="1"/>
  <c r="D97" i="6"/>
  <c r="D6" i="6" l="1"/>
  <c r="D5" i="6" l="1"/>
  <c r="D4" i="6" s="1"/>
  <c r="D182" i="6" l="1"/>
  <c r="D3" i="6"/>
  <c r="D2" i="6" s="1"/>
  <c r="D256" i="6" l="1"/>
  <c r="J137" i="6" l="1"/>
  <c r="J122" i="6" s="1"/>
  <c r="J97" i="6" s="1"/>
  <c r="J182" i="6" l="1"/>
  <c r="J3" i="6"/>
  <c r="J2" i="6" l="1"/>
  <c r="J256" i="6"/>
</calcChain>
</file>

<file path=xl/sharedStrings.xml><?xml version="1.0" encoding="utf-8"?>
<sst xmlns="http://schemas.openxmlformats.org/spreadsheetml/2006/main" count="430" uniqueCount="347">
  <si>
    <t>CUENTA No.</t>
  </si>
  <si>
    <t>DESCRIPCIÓN DE CUENTAS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</si>
  <si>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</si>
  <si>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</si>
  <si>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</si>
  <si>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</si>
  <si>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</si>
  <si>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</si>
  <si>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</si>
  <si>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</si>
  <si>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</si>
  <si>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</si>
  <si>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</si>
  <si>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</si>
  <si>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</si>
  <si>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</si>
  <si>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</si>
  <si>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</si>
  <si>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</si>
  <si>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</si>
  <si>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</si>
  <si>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</si>
  <si>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</si>
  <si>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</si>
  <si>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</si>
  <si>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</si>
  <si>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</si>
  <si>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</si>
  <si>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</si>
  <si>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</si>
  <si>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</si>
  <si>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</si>
  <si>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</si>
  <si>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</si>
  <si>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</si>
  <si>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</si>
  <si>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</si>
  <si>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</si>
  <si>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</si>
  <si>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</si>
  <si>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</si>
  <si>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</si>
  <si>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</si>
  <si>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</si>
  <si>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</si>
  <si>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</si>
  <si>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</si>
  <si>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</si>
  <si>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</si>
  <si>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</si>
  <si>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</si>
  <si>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</si>
  <si>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</si>
  <si>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</si>
  <si>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</si>
  <si>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</si>
  <si>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</si>
  <si>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</si>
  <si>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</si>
  <si>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</si>
  <si>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</si>
  <si>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</si>
  <si>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</si>
  <si>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</si>
  <si>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</si>
  <si>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</si>
  <si>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</si>
  <si>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</si>
  <si>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</si>
  <si>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</si>
  <si>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</si>
  <si>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</si>
  <si>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</si>
  <si>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</si>
  <si>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</si>
  <si>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</si>
  <si>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</si>
  <si>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</si>
  <si>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</si>
  <si>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</si>
  <si>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</si>
  <si>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</si>
  <si>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</si>
  <si>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</si>
  <si>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</si>
  <si>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</si>
  <si>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</si>
  <si>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</si>
  <si>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</si>
  <si>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</si>
  <si>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</si>
  <si>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</si>
  <si>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</si>
  <si>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</si>
  <si>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</si>
  <si>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</si>
  <si>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</si>
  <si>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</si>
  <si>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</si>
  <si>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</si>
  <si>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</si>
  <si>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</si>
  <si>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</si>
  <si>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</si>
  <si>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</si>
  <si>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</si>
  <si>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</si>
  <si>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</si>
  <si>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</si>
  <si>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</si>
  <si>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</si>
  <si>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</si>
  <si>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</si>
  <si>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</si>
  <si>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</si>
  <si>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</si>
  <si>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</si>
  <si>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</si>
  <si>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</si>
  <si>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</si>
  <si>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</si>
  <si>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</si>
  <si>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</si>
  <si>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</si>
  <si>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</si>
  <si>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</si>
  <si>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</si>
  <si>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</si>
  <si>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</si>
  <si>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</si>
  <si>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</si>
  <si>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</si>
  <si>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</si>
  <si>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</si>
  <si>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</si>
  <si>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</si>
  <si>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</si>
  <si>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</si>
  <si>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</si>
  <si>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</si>
  <si>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</si>
  <si>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</si>
  <si>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</si>
  <si>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</si>
  <si>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</si>
  <si>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</si>
  <si>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</si>
  <si>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</si>
  <si>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</si>
  <si>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</si>
  <si>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</si>
  <si>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</si>
  <si>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</si>
  <si>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</si>
  <si>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</si>
  <si>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</si>
  <si>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</si>
  <si>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</si>
  <si>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</si>
  <si>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</si>
  <si>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</si>
  <si>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</si>
  <si>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</si>
  <si>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</si>
  <si>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</si>
  <si>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</si>
  <si>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</si>
  <si>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</si>
  <si>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</si>
  <si>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</si>
  <si>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</si>
  <si>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</si>
  <si>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</si>
  <si>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</si>
  <si>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</si>
  <si>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</si>
  <si>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</si>
  <si>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</si>
  <si>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</si>
  <si>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</si>
  <si>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</si>
  <si>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</si>
  <si>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</si>
  <si>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</si>
  <si>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</si>
  <si>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</si>
  <si>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</si>
  <si>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</si>
  <si>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2.1.4.2.04</t>
  </si>
  <si>
    <t>2.2.5.3.02</t>
  </si>
  <si>
    <t>2.2.5.3.04</t>
  </si>
  <si>
    <t>Sueldos fijos</t>
  </si>
  <si>
    <t>Prestación laboral por desvinculación</t>
  </si>
  <si>
    <t>Pago por horas extraordinarias</t>
  </si>
  <si>
    <t>Compensación servicios de seguridad</t>
  </si>
  <si>
    <t>Dietas en el país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</si>
  <si>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</si>
  <si>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</si>
  <si>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</si>
  <si>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</si>
  <si>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</si>
  <si>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</si>
  <si>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</si>
  <si>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</si>
  <si>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</si>
  <si>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</si>
  <si>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</si>
  <si>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</si>
  <si>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</si>
  <si>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</si>
  <si>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</si>
  <si>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</si>
  <si>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</si>
  <si>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</si>
  <si>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Seguros de bienes muebles</t>
  </si>
  <si>
    <t>Seguros de personas</t>
  </si>
  <si>
    <t>Reparaciones y mantenimientos menores en edificaciones.</t>
  </si>
  <si>
    <t>Mantenimiento y reparación de mobiliarios y equipos de oficina.</t>
  </si>
  <si>
    <t>Mantenimiento y reparación de equipos de transporte, Tracción y Elevación.</t>
  </si>
  <si>
    <t>Mantenimiento y reparación de maquinarias y equipos.</t>
  </si>
  <si>
    <t>Comisiones y gastos bancarios</t>
  </si>
  <si>
    <t>Limpieza e higiene</t>
  </si>
  <si>
    <t>Eventos generales</t>
  </si>
  <si>
    <t>Servicios jurídicos</t>
  </si>
  <si>
    <t>Servicios de capacitación</t>
  </si>
  <si>
    <t>Servicios de informática y sistemas computarizados</t>
  </si>
  <si>
    <t>Otros servicios técnicos profesionales</t>
  </si>
  <si>
    <t>OTRAS CONTRATACIONES DE SERVICIOS</t>
  </si>
  <si>
    <t>Servicios de catering</t>
  </si>
  <si>
    <t xml:space="preserve">Productos agrícolas </t>
  </si>
  <si>
    <t>Productos forestales</t>
  </si>
  <si>
    <t>Madera, corcho y sus manufacturas</t>
  </si>
  <si>
    <t>Hilados, fibras, telas y útiles de costura</t>
  </si>
  <si>
    <t>Acabados textiles</t>
  </si>
  <si>
    <t>Prendas y accesorios de vestir</t>
  </si>
  <si>
    <t>PAPEL,CARTON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</si>
  <si>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</si>
  <si>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</si>
  <si>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</si>
  <si>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</si>
  <si>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</si>
  <si>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Productos medicinales para uso humano</t>
  </si>
  <si>
    <t>Cueros y pieles</t>
  </si>
  <si>
    <t>Llantas y neumáticos</t>
  </si>
  <si>
    <t>Artículos de caucho</t>
  </si>
  <si>
    <t>Productos de cemento</t>
  </si>
  <si>
    <t>Productos de yeso</t>
  </si>
  <si>
    <t>Productos de arcilla y derivados</t>
  </si>
  <si>
    <t>Productos de vidrio</t>
  </si>
  <si>
    <t>Productos de loza</t>
  </si>
  <si>
    <t>Productos de porcelana</t>
  </si>
  <si>
    <t>Herramientas menores</t>
  </si>
  <si>
    <t>Piedra, archilla y arena</t>
  </si>
  <si>
    <t>Otros minerales</t>
  </si>
  <si>
    <t>Otros productos no metálicos</t>
  </si>
  <si>
    <t>Insecticidas, fumigantes y otros</t>
  </si>
  <si>
    <t>PRODUCTOS Y ÚTILES VARIOS</t>
  </si>
  <si>
    <t>Útiles y materiales de limpieza e higiene</t>
  </si>
  <si>
    <t>Útiles y materiales de escritorio, oficina e informática</t>
  </si>
  <si>
    <t>Útiles menores médico quirúrgicos o de laboratorio</t>
  </si>
  <si>
    <t>Útiles destinados a actividades deportivas, culturales y recreativas</t>
  </si>
  <si>
    <t>Útiles de cocina y comedor</t>
  </si>
  <si>
    <t>Productos eléctricos y afines</t>
  </si>
  <si>
    <t>Becas nacionales</t>
  </si>
  <si>
    <t xml:space="preserve">Muebles, equipos de oficina y estantería </t>
  </si>
  <si>
    <t>Equipos de tecnología de la información y comunicación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</si>
  <si>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</si>
  <si>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</si>
  <si>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</si>
  <si>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</si>
  <si>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</si>
  <si>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</si>
  <si>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</si>
  <si>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</si>
  <si>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</si>
  <si>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</si>
  <si>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</si>
  <si>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Transferencias corrientes programadas a asociaciones sin fines de lucro</t>
  </si>
  <si>
    <t>2.1.1.4.01</t>
  </si>
  <si>
    <t>2.1.1.6.01</t>
  </si>
  <si>
    <t xml:space="preserve"> Encargada Dpto.Presupuesto </t>
  </si>
  <si>
    <t>TRANSFERENCIAS CORRIENTES A ASOCIACIONES SIN FINES DE LUCRO</t>
  </si>
  <si>
    <t xml:space="preserve">       Realizado por:</t>
  </si>
  <si>
    <t>PRESUPUESTO 
2024</t>
  </si>
  <si>
    <t>05</t>
  </si>
  <si>
    <t>SERVICIOS DE CAMBIO DE NOMBRES</t>
  </si>
  <si>
    <t>2.2.4.2.01</t>
  </si>
  <si>
    <t>Fletes</t>
  </si>
  <si>
    <t>2.2.5.5.01</t>
  </si>
  <si>
    <t>Alquiler de Tierra</t>
  </si>
  <si>
    <t>2.2.5.8.01</t>
  </si>
  <si>
    <t>2.2.8.6.04</t>
  </si>
  <si>
    <t>Actuaciones Artisticas</t>
  </si>
  <si>
    <t>2.2.8.7.01</t>
  </si>
  <si>
    <t>2.3.6.3.06</t>
  </si>
  <si>
    <t>Productos Metalicos</t>
  </si>
  <si>
    <t>2.3.7.2.06</t>
  </si>
  <si>
    <t>Pinturas, lacas, barnices, diluyentes y absorventes para pinturas</t>
  </si>
  <si>
    <t>2.3.9.8.01</t>
  </si>
  <si>
    <t>2.3.9.8.02</t>
  </si>
  <si>
    <t>Respuestos</t>
  </si>
  <si>
    <t>Accesorios</t>
  </si>
  <si>
    <t>2.4.2.2.02</t>
  </si>
  <si>
    <t>2.2.5.3.03</t>
  </si>
  <si>
    <t>Alquiler de equipo de comunicación</t>
  </si>
  <si>
    <t>Alquiler de equipo de oficina y muebles</t>
  </si>
  <si>
    <t>2.2.5.4.01</t>
  </si>
  <si>
    <t>Otros Alquileres y arrendamientos por derecho de usos</t>
  </si>
  <si>
    <t>Alquileres de equipo de transporte, traccion y elevacion</t>
  </si>
  <si>
    <t>2.2.7.2.05</t>
  </si>
  <si>
    <t>Mantenimiento y reparación de equipos de comunicación y audiovisuales</t>
  </si>
  <si>
    <t>OBRAS EN EDIFICACIONES</t>
  </si>
  <si>
    <t>2.7.1.2.01</t>
  </si>
  <si>
    <t>Obras para edificacion no residencial</t>
  </si>
  <si>
    <t>2.2.9.2.01</t>
  </si>
  <si>
    <t>2.4.1.6.01</t>
  </si>
  <si>
    <t>TOTAL SERVICIOS DE CAMBIO DE NOMBRES</t>
  </si>
  <si>
    <t xml:space="preserve">Servicios de capacitación </t>
  </si>
  <si>
    <t>Otras contrataciones de servicios</t>
  </si>
  <si>
    <t>2.2.9.1.01</t>
  </si>
  <si>
    <t>Servicios de alimentación</t>
  </si>
  <si>
    <t> Otras transferencias corrientes a instituciones descentralizadas y autónomas no financieras</t>
  </si>
  <si>
    <t>2.7.1.5.01</t>
  </si>
  <si>
    <t>Supervisión e inspección de obras en edificaciones</t>
  </si>
  <si>
    <t>2.1.2.2.08</t>
  </si>
  <si>
    <t>Compensaciones especiales</t>
  </si>
  <si>
    <t xml:space="preserve">ADMINISTRACIÓN  Y SERVCIO DE JUSTICIA </t>
  </si>
  <si>
    <t>ENERO</t>
  </si>
  <si>
    <t>TOTAL EJECUTADO</t>
  </si>
  <si>
    <t xml:space="preserve">       Agustina Garcia</t>
  </si>
  <si>
    <t xml:space="preserve"> Analista Dpto.Presupuesto </t>
  </si>
  <si>
    <t xml:space="preserve">        Deysis Matos</t>
  </si>
  <si>
    <t xml:space="preserve">    Revisado por:</t>
  </si>
  <si>
    <t>Transferencias corrientes a Organismos Internacionales</t>
  </si>
  <si>
    <t>FEBRERO</t>
  </si>
  <si>
    <t>MARZO</t>
  </si>
  <si>
    <t>* Se realizo un ajuste en la cuenta 2.2.5.1.01 Alquileres y rentas de edificios y locales, en los meses de enero y febrero, sustituida por la 2.2.5.5.01 alquiler de tierra.</t>
  </si>
  <si>
    <t>ABRIL</t>
  </si>
  <si>
    <t>MAYO</t>
  </si>
  <si>
    <r>
      <t xml:space="preserve">Servicios de Alimentación </t>
    </r>
    <r>
      <rPr>
        <sz val="10"/>
        <color rgb="FFFF0000"/>
        <rFont val="Arial"/>
        <family val="2"/>
      </rPr>
      <t>(*)</t>
    </r>
  </si>
  <si>
    <r>
      <t>Alimentos y bebidas para personas</t>
    </r>
    <r>
      <rPr>
        <sz val="10"/>
        <color rgb="FFFF0000"/>
        <rFont val="Arial"/>
        <family val="2"/>
      </rPr>
      <t xml:space="preserve"> (*)</t>
    </r>
  </si>
  <si>
    <r>
      <t xml:space="preserve">Nota: </t>
    </r>
    <r>
      <rPr>
        <b/>
        <i/>
        <sz val="10"/>
        <color rgb="FFFF0000"/>
        <rFont val="Times New Roman"/>
        <family val="1"/>
      </rPr>
      <t>(*)</t>
    </r>
    <r>
      <rPr>
        <b/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En el mes de mayo  Se reclasificó la cuenta 2.3.1.1.01, del mes de abril llevando los servicios de alimentos a la cuenta 2.2.9.2.01</t>
    </r>
  </si>
  <si>
    <t xml:space="preserve">    Aprobado por:</t>
  </si>
  <si>
    <t>Alexi Martinez Olivo</t>
  </si>
  <si>
    <t xml:space="preserve"> Director Financiero</t>
  </si>
  <si>
    <r>
      <t xml:space="preserve">*Presupuesto Aprobado: </t>
    </r>
    <r>
      <rPr>
        <sz val="8"/>
        <color theme="1"/>
        <rFont val="Arial"/>
        <family val="2"/>
      </rPr>
      <t>Se refiere al presupuesto aprobado en la Ley,</t>
    </r>
    <r>
      <rPr>
        <b/>
        <sz val="8"/>
        <color theme="1"/>
        <rFont val="Arial"/>
        <family val="2"/>
      </rPr>
      <t xml:space="preserve"> Presupuesto Modificaco:</t>
    </r>
    <r>
      <rPr>
        <sz val="8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</si>
  <si>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Total Devengado: </t>
    </r>
    <r>
      <rPr>
        <sz val="8"/>
        <color theme="1"/>
        <rFont val="Arial"/>
        <family val="2"/>
      </rPr>
      <t xml:space="preserve">Son los recursos financieros que surgen con la obligación de pago con la recepcion de conformidad de obras, bienes y oportunamente contratados o, en los casos de gastos sin contraprestación, por haberse cumplido los requisitos reglamento de la ley.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</si>
</sst>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2" xfId="0" applyFont="1" applyFill="1" applyBorder="1" applyAlignment="1">
      <alignment horizontal="center"/>
    </xf>
    <xf numFmtId="49" fontId="2" fillId="4" borderId="3" xfId="2" applyNumberFormat="1" applyFont="1" applyFill="1" applyBorder="1" applyAlignment="1">
      <alignment horizontal="center"/>
    </xf>
    <xf numFmtId="0" fontId="2" fillId="5" borderId="3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0" fontId="3" fillId="0" borderId="3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0" xfId="2" applyNumberFormat="1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3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3" xfId="2" applyNumberFormat="1" applyFont="1" applyFill="1" applyBorder="1" applyAlignment="1">
      <alignment horizontal="center"/>
    </xf>
    <xf numFmtId="49" fontId="2" fillId="6" borderId="3" xfId="2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0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/>
    </xf>
    <xf numFmtId="39" fontId="2" fillId="3" borderId="6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39" fontId="3" fillId="0" borderId="0" xfId="0" applyNumberFormat="1" applyFont="1" applyFill="1" applyBorder="1" applyAlignment="1">
      <alignment wrapText="1"/>
    </xf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Alignment="1"/>
    <xf numFmtId="49" fontId="2" fillId="4" borderId="3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49" fontId="2" fillId="2" borderId="3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43" fontId="4" fillId="0" borderId="0" xfId="1" applyFont="1"/>
    <xf numFmtId="39" fontId="4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39" fontId="3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 wrapText="1"/>
    </xf>
    <xf numFmtId="43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left" vertical="center"/>
    </xf>
    <xf numFmtId="39" fontId="4" fillId="0" borderId="3" xfId="1" applyNumberFormat="1" applyFont="1" applyFill="1" applyBorder="1" applyAlignment="1"/>
    <xf numFmtId="0" fontId="5" fillId="2" borderId="1" xfId="0" applyFont="1" applyFill="1" applyBorder="1" applyAlignment="1">
      <alignment horizontal="center" wrapText="1"/>
    </xf>
    <xf numFmtId="39" fontId="5" fillId="3" borderId="7" xfId="1" applyNumberFormat="1" applyFont="1" applyFill="1" applyBorder="1" applyAlignment="1">
      <alignment vertical="center"/>
    </xf>
    <xf numFmtId="39" fontId="5" fillId="4" borderId="3" xfId="1" applyNumberFormat="1" applyFont="1" applyFill="1" applyBorder="1" applyAlignment="1">
      <alignment vertical="center"/>
    </xf>
    <xf numFmtId="39" fontId="5" fillId="5" borderId="3" xfId="1" applyNumberFormat="1" applyFont="1" applyFill="1" applyBorder="1" applyAlignment="1"/>
    <xf numFmtId="39" fontId="5" fillId="2" borderId="3" xfId="1" applyNumberFormat="1" applyFont="1" applyFill="1" applyBorder="1" applyAlignment="1"/>
    <xf numFmtId="39" fontId="5" fillId="0" borderId="3" xfId="1" applyNumberFormat="1" applyFont="1" applyFill="1" applyBorder="1" applyAlignment="1"/>
    <xf numFmtId="39" fontId="4" fillId="0" borderId="3" xfId="1" applyNumberFormat="1" applyFont="1" applyFill="1" applyBorder="1" applyAlignment="1">
      <alignment wrapText="1"/>
    </xf>
    <xf numFmtId="39" fontId="4" fillId="0" borderId="3" xfId="1" applyNumberFormat="1" applyFont="1" applyFill="1" applyBorder="1" applyAlignment="1">
      <alignment horizontal="right"/>
    </xf>
    <xf numFmtId="39" fontId="5" fillId="0" borderId="3" xfId="1" applyNumberFormat="1" applyFont="1" applyBorder="1" applyAlignment="1"/>
    <xf numFmtId="39" fontId="5" fillId="2" borderId="3" xfId="1" applyNumberFormat="1" applyFont="1" applyFill="1" applyBorder="1" applyAlignment="1">
      <alignment wrapText="1"/>
    </xf>
    <xf numFmtId="39" fontId="5" fillId="2" borderId="3" xfId="1" applyNumberFormat="1" applyFont="1" applyFill="1" applyBorder="1" applyAlignment="1">
      <alignment vertical="center"/>
    </xf>
    <xf numFmtId="39" fontId="5" fillId="6" borderId="3" xfId="1" applyNumberFormat="1" applyFont="1" applyFill="1" applyBorder="1" applyAlignment="1"/>
    <xf numFmtId="39" fontId="5" fillId="6" borderId="3" xfId="1" applyNumberFormat="1" applyFont="1" applyFill="1" applyBorder="1" applyAlignment="1">
      <alignment vertical="center"/>
    </xf>
    <xf numFmtId="39" fontId="5" fillId="4" borderId="3" xfId="1" applyNumberFormat="1" applyFont="1" applyFill="1" applyBorder="1" applyAlignment="1"/>
    <xf numFmtId="39" fontId="5" fillId="7" borderId="3" xfId="1" applyNumberFormat="1" applyFont="1" applyFill="1" applyBorder="1" applyAlignment="1"/>
    <xf numFmtId="39" fontId="4" fillId="3" borderId="3" xfId="1" applyNumberFormat="1" applyFont="1" applyFill="1" applyBorder="1" applyAlignment="1"/>
    <xf numFmtId="39" fontId="5" fillId="3" borderId="5" xfId="1" applyNumberFormat="1" applyFont="1" applyFill="1" applyBorder="1" applyAlignment="1"/>
    <xf numFmtId="43" fontId="5" fillId="0" borderId="0" xfId="1" applyFont="1" applyFill="1"/>
    <xf numFmtId="43" fontId="4" fillId="0" borderId="0" xfId="1" applyFont="1" applyAlignment="1"/>
    <xf numFmtId="0" fontId="5" fillId="0" borderId="0" xfId="0" applyFont="1" applyAlignment="1">
      <alignment horizontal="right"/>
    </xf>
    <xf numFmtId="0" fontId="4" fillId="0" borderId="3" xfId="0" applyFont="1" applyFill="1" applyBorder="1" applyAlignment="1">
      <alignment horizontal="center"/>
    </xf>
    <xf numFmtId="39" fontId="3" fillId="0" borderId="3" xfId="1" applyNumberFormat="1" applyFont="1" applyFill="1" applyBorder="1" applyAlignment="1"/>
    <xf numFmtId="39" fontId="2" fillId="2" borderId="3" xfId="1" applyNumberFormat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43" fontId="5" fillId="0" borderId="0" xfId="0" applyNumberFormat="1" applyFont="1" applyAlignment="1">
      <alignment horizontal="left"/>
    </xf>
    <xf numFmtId="0" fontId="7" fillId="0" borderId="0" xfId="0" applyFont="1" applyFill="1"/>
    <xf numFmtId="43" fontId="7" fillId="0" borderId="0" xfId="1" applyFont="1" applyFill="1"/>
    <xf numFmtId="43" fontId="8" fillId="0" borderId="0" xfId="1" applyFont="1" applyFill="1"/>
    <xf numFmtId="0" fontId="10" fillId="0" borderId="0" xfId="0" applyFont="1" applyFill="1"/>
    <xf numFmtId="0" fontId="11" fillId="0" borderId="0" xfId="0" applyFont="1" applyFill="1"/>
    <xf numFmtId="43" fontId="4" fillId="0" borderId="0" xfId="1" applyFont="1" applyAlignment="1">
      <alignment horizontal="center"/>
    </xf>
    <xf numFmtId="0" fontId="7" fillId="0" borderId="0" xfId="0" applyFont="1" applyFill="1"/>
    <xf numFmtId="43" fontId="8" fillId="0" borderId="0" xfId="1" applyFont="1" applyFill="1"/>
    <xf numFmtId="0" fontId="8" fillId="0" borderId="0" xfId="0" applyFont="1" applyFill="1"/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77"/>
  <sheetViews>
    <sheetView showGridLines="0" tabSelected="1" zoomScaleNormal="100" workbookViewId="0">
      <pane xSplit="6" ySplit="18" topLeftCell="G19" activePane="bottomRight" state="frozen"/>
      <selection pane="topRight" activeCell="G1" sqref="G1"/>
      <selection pane="bottomLeft" activeCell="A19" sqref="A19"/>
      <selection pane="bottomRight" activeCell="H266" sqref="H266"/>
    </sheetView>
  </sheetViews>
  <sheetFormatPr baseColWidth="10" defaultRowHeight="12.75" x14ac:dyDescent="0.2"/>
  <cols>
    <col min="1" max="1" width="2.28515625" style="53" customWidth="1"/>
    <col min="2" max="2" width="13.28515625" style="53" customWidth="1"/>
    <col min="3" max="3" width="63.5703125" style="53" customWidth="1"/>
    <col min="4" max="9" width="19.42578125" style="53" customWidth="1"/>
    <col min="10" max="10" width="17.5703125" style="53" customWidth="1"/>
    <col min="11" max="11" width="14.85546875" style="53" bestFit="1" customWidth="1"/>
    <col min="12" max="12" width="15.42578125" style="53" bestFit="1" customWidth="1"/>
    <col min="13" max="13" width="14.42578125" style="53" bestFit="1" customWidth="1"/>
    <col min="14" max="16384" width="11.42578125" style="53"/>
  </cols>
  <sheetData>
    <row r="1" spans="2:13" ht="30" customHeight="1" x14ac:dyDescent="0.2">
      <c r="B1" s="85" t="s">
        <v>0</v>
      </c>
      <c r="C1" s="1" t="s">
        <v>1</v>
      </c>
      <c r="D1" s="94" t="s">
        <v>283</v>
      </c>
      <c r="E1" s="94" t="s">
        <v>327</v>
      </c>
      <c r="F1" s="94" t="s">
        <v>334</v>
      </c>
      <c r="G1" s="94" t="s">
        <v>335</v>
      </c>
      <c r="H1" s="94" t="s">
        <v>337</v>
      </c>
      <c r="I1" s="94" t="s">
        <v>338</v>
      </c>
      <c r="J1" s="94" t="s">
        <v>328</v>
      </c>
    </row>
    <row r="2" spans="2:13" ht="15.75" customHeight="1" x14ac:dyDescent="0.2">
      <c r="B2" s="91">
        <v>11</v>
      </c>
      <c r="C2" s="92" t="s">
        <v>326</v>
      </c>
      <c r="D2" s="95">
        <f t="shared" ref="D2:J2" si="0">+D3+D184+D202+D221+D242</f>
        <v>1172006944</v>
      </c>
      <c r="E2" s="95">
        <f t="shared" si="0"/>
        <v>60981376.780317657</v>
      </c>
      <c r="F2" s="95">
        <f t="shared" si="0"/>
        <v>67038243.680147044</v>
      </c>
      <c r="G2" s="95">
        <f t="shared" si="0"/>
        <v>132382566.64235687</v>
      </c>
      <c r="H2" s="95">
        <f t="shared" ref="H2:I2" si="1">+H3+H184+H202+H221+H242</f>
        <v>64362579.264889672</v>
      </c>
      <c r="I2" s="95">
        <f t="shared" si="1"/>
        <v>66819995.114768885</v>
      </c>
      <c r="J2" s="95">
        <f t="shared" si="0"/>
        <v>391584761.48248017</v>
      </c>
      <c r="K2" s="83"/>
    </row>
    <row r="3" spans="2:13" x14ac:dyDescent="0.2">
      <c r="B3" s="69" t="s">
        <v>2</v>
      </c>
      <c r="C3" s="70" t="s">
        <v>3</v>
      </c>
      <c r="D3" s="96">
        <f t="shared" ref="D3:J3" si="2">+D4+D40+D97+D156+D161+D178</f>
        <v>1025450854</v>
      </c>
      <c r="E3" s="96">
        <f t="shared" si="2"/>
        <v>39767892.815480508</v>
      </c>
      <c r="F3" s="96">
        <f t="shared" si="2"/>
        <v>45864869.817036539</v>
      </c>
      <c r="G3" s="96">
        <f t="shared" si="2"/>
        <v>111531800.01919188</v>
      </c>
      <c r="H3" s="96">
        <f t="shared" ref="H3:I3" si="3">+H4+H40+H97+H156+H161+H178</f>
        <v>43513602.827515669</v>
      </c>
      <c r="I3" s="96">
        <f t="shared" si="3"/>
        <v>45894778.421722181</v>
      </c>
      <c r="J3" s="96">
        <f t="shared" si="2"/>
        <v>286572943.9009468</v>
      </c>
    </row>
    <row r="4" spans="2:13" x14ac:dyDescent="0.2">
      <c r="B4" s="3">
        <v>21</v>
      </c>
      <c r="C4" s="4" t="s">
        <v>4</v>
      </c>
      <c r="D4" s="97">
        <f t="shared" ref="D4:J4" si="4">+D5+D19+D24+D29+D35</f>
        <v>607513892</v>
      </c>
      <c r="E4" s="97">
        <f t="shared" si="4"/>
        <v>30022453.19777035</v>
      </c>
      <c r="F4" s="97">
        <f t="shared" si="4"/>
        <v>32895811.152616538</v>
      </c>
      <c r="G4" s="97">
        <f t="shared" si="4"/>
        <v>31545793.254271884</v>
      </c>
      <c r="H4" s="97">
        <f t="shared" ref="H4:I4" si="5">+H5+H19+H24+H29+H35</f>
        <v>30204594.909423515</v>
      </c>
      <c r="I4" s="97">
        <f t="shared" si="5"/>
        <v>32299999.59244898</v>
      </c>
      <c r="J4" s="97">
        <f t="shared" si="4"/>
        <v>156968652.10653129</v>
      </c>
    </row>
    <row r="5" spans="2:13" x14ac:dyDescent="0.2">
      <c r="B5" s="5">
        <v>211</v>
      </c>
      <c r="C5" s="6" t="s">
        <v>5</v>
      </c>
      <c r="D5" s="98">
        <f t="shared" ref="D5:J5" si="6">+D6+D8+D11+D13+D15+D17</f>
        <v>425274232</v>
      </c>
      <c r="E5" s="98">
        <f t="shared" si="6"/>
        <v>18146051.504022151</v>
      </c>
      <c r="F5" s="98">
        <f t="shared" si="6"/>
        <v>21025292.830743037</v>
      </c>
      <c r="G5" s="98">
        <f t="shared" si="6"/>
        <v>17944036.519055732</v>
      </c>
      <c r="H5" s="98">
        <f t="shared" ref="H5:I5" si="7">+H6+H8+H11+H13+H15+H17</f>
        <v>17422743.420207165</v>
      </c>
      <c r="I5" s="98">
        <f t="shared" si="7"/>
        <v>19071304.341273189</v>
      </c>
      <c r="J5" s="98">
        <f t="shared" si="6"/>
        <v>93609428.615301296</v>
      </c>
    </row>
    <row r="6" spans="2:13" x14ac:dyDescent="0.2">
      <c r="B6" s="7">
        <v>2111</v>
      </c>
      <c r="C6" s="8" t="s">
        <v>6</v>
      </c>
      <c r="D6" s="99">
        <f t="shared" ref="D6:J6" si="8">+D7</f>
        <v>333090529</v>
      </c>
      <c r="E6" s="99">
        <f t="shared" si="8"/>
        <v>14551455.297593908</v>
      </c>
      <c r="F6" s="99">
        <f t="shared" si="8"/>
        <v>14488696.753901709</v>
      </c>
      <c r="G6" s="99">
        <f t="shared" si="8"/>
        <v>14595110.049999999</v>
      </c>
      <c r="H6" s="99">
        <f t="shared" si="8"/>
        <v>14604560.341500001</v>
      </c>
      <c r="I6" s="99">
        <f t="shared" si="8"/>
        <v>14995562.336999997</v>
      </c>
      <c r="J6" s="99">
        <f t="shared" si="8"/>
        <v>73235384.77999562</v>
      </c>
    </row>
    <row r="7" spans="2:13" ht="17.25" customHeight="1" x14ac:dyDescent="0.2">
      <c r="B7" s="9" t="s">
        <v>7</v>
      </c>
      <c r="C7" s="10" t="s">
        <v>191</v>
      </c>
      <c r="D7" s="93">
        <v>333090529</v>
      </c>
      <c r="E7" s="93">
        <v>14551455.297593908</v>
      </c>
      <c r="F7" s="93">
        <v>14488696.753901709</v>
      </c>
      <c r="G7" s="93">
        <v>14595110.049999999</v>
      </c>
      <c r="H7" s="93">
        <v>14604560.341500001</v>
      </c>
      <c r="I7" s="93">
        <v>14995562.336999997</v>
      </c>
      <c r="J7" s="93">
        <f>+E7+F7+G7+H7+I7</f>
        <v>73235384.77999562</v>
      </c>
    </row>
    <row r="8" spans="2:13" x14ac:dyDescent="0.2">
      <c r="B8" s="7">
        <v>2112</v>
      </c>
      <c r="C8" s="60" t="s">
        <v>182</v>
      </c>
      <c r="D8" s="99">
        <f t="shared" ref="D8:E8" si="9">SUM(D9:D10)</f>
        <v>5000000</v>
      </c>
      <c r="E8" s="99">
        <f t="shared" si="9"/>
        <v>50000</v>
      </c>
      <c r="F8" s="99">
        <f t="shared" ref="F8" si="10">SUM(F9:F10)</f>
        <v>421399.93356490741</v>
      </c>
      <c r="G8" s="99">
        <f t="shared" ref="G8:I8" si="11">SUM(G9:G10)</f>
        <v>506144.24905573402</v>
      </c>
      <c r="H8" s="99">
        <f t="shared" si="11"/>
        <v>426106.14870716317</v>
      </c>
      <c r="I8" s="99">
        <f t="shared" si="11"/>
        <v>449225.64</v>
      </c>
      <c r="J8" s="99">
        <f t="shared" ref="J8" si="12">SUM(J9:J10)</f>
        <v>1852875.9713278047</v>
      </c>
      <c r="K8" s="83"/>
      <c r="M8" s="88"/>
    </row>
    <row r="9" spans="2:13" ht="17.25" customHeight="1" x14ac:dyDescent="0.2">
      <c r="B9" s="9" t="s">
        <v>9</v>
      </c>
      <c r="C9" s="11" t="s">
        <v>10</v>
      </c>
      <c r="D9" s="93">
        <v>1000000</v>
      </c>
      <c r="E9" s="93">
        <v>0</v>
      </c>
      <c r="F9" s="93">
        <v>0</v>
      </c>
      <c r="G9" s="93">
        <v>83064.100000000006</v>
      </c>
      <c r="H9" s="93">
        <v>0</v>
      </c>
      <c r="I9" s="93">
        <v>33225.64</v>
      </c>
      <c r="J9" s="93">
        <f t="shared" ref="J9:J10" si="13">+E9+F9+G9+H9+I9</f>
        <v>116289.74</v>
      </c>
    </row>
    <row r="10" spans="2:13" ht="16.5" customHeight="1" x14ac:dyDescent="0.2">
      <c r="B10" s="9" t="s">
        <v>11</v>
      </c>
      <c r="C10" s="11" t="s">
        <v>12</v>
      </c>
      <c r="D10" s="93">
        <v>4000000</v>
      </c>
      <c r="E10" s="93">
        <v>50000</v>
      </c>
      <c r="F10" s="93">
        <v>421399.93356490741</v>
      </c>
      <c r="G10" s="93">
        <v>423080.14905573404</v>
      </c>
      <c r="H10" s="93">
        <v>426106.14870716317</v>
      </c>
      <c r="I10" s="93">
        <v>416000</v>
      </c>
      <c r="J10" s="93">
        <f t="shared" si="13"/>
        <v>1736586.2313278047</v>
      </c>
      <c r="K10" s="88"/>
    </row>
    <row r="11" spans="2:13" ht="15.75" customHeight="1" x14ac:dyDescent="0.2">
      <c r="B11" s="7">
        <v>2113</v>
      </c>
      <c r="C11" s="60" t="s">
        <v>13</v>
      </c>
      <c r="D11" s="99">
        <f t="shared" ref="D11:J11" si="14">+D12</f>
        <v>100000</v>
      </c>
      <c r="E11" s="99">
        <f t="shared" si="14"/>
        <v>0</v>
      </c>
      <c r="F11" s="99">
        <f t="shared" si="14"/>
        <v>0</v>
      </c>
      <c r="G11" s="99">
        <f t="shared" si="14"/>
        <v>0</v>
      </c>
      <c r="H11" s="99">
        <f t="shared" si="14"/>
        <v>0</v>
      </c>
      <c r="I11" s="99">
        <f t="shared" si="14"/>
        <v>0</v>
      </c>
      <c r="J11" s="99">
        <f t="shared" si="14"/>
        <v>0</v>
      </c>
      <c r="K11" s="83"/>
      <c r="L11" s="83"/>
    </row>
    <row r="12" spans="2:13" ht="16.5" customHeight="1" x14ac:dyDescent="0.2">
      <c r="B12" s="9" t="s">
        <v>14</v>
      </c>
      <c r="C12" s="86" t="s">
        <v>13</v>
      </c>
      <c r="D12" s="100">
        <v>100000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f>+E12+F12+G12+H12+I12</f>
        <v>0</v>
      </c>
      <c r="K12" s="88"/>
      <c r="L12" s="83"/>
    </row>
    <row r="13" spans="2:13" ht="17.25" customHeight="1" x14ac:dyDescent="0.2">
      <c r="B13" s="7">
        <v>2114</v>
      </c>
      <c r="C13" s="12" t="s">
        <v>15</v>
      </c>
      <c r="D13" s="99">
        <v>30083703</v>
      </c>
      <c r="E13" s="99">
        <f t="shared" ref="E13:J13" si="15">+E14</f>
        <v>-885.73</v>
      </c>
      <c r="F13" s="99">
        <f t="shared" si="15"/>
        <v>0</v>
      </c>
      <c r="G13" s="99">
        <f t="shared" si="15"/>
        <v>0</v>
      </c>
      <c r="H13" s="99">
        <f t="shared" si="15"/>
        <v>-2657.17</v>
      </c>
      <c r="I13" s="99">
        <f t="shared" si="15"/>
        <v>22102.83</v>
      </c>
      <c r="J13" s="99">
        <f t="shared" si="15"/>
        <v>18559.93</v>
      </c>
      <c r="K13" s="83"/>
      <c r="L13" s="83"/>
    </row>
    <row r="14" spans="2:13" ht="17.25" customHeight="1" x14ac:dyDescent="0.2">
      <c r="B14" s="9" t="s">
        <v>278</v>
      </c>
      <c r="C14" s="11" t="s">
        <v>274</v>
      </c>
      <c r="D14" s="93">
        <v>30083703</v>
      </c>
      <c r="E14" s="93">
        <v>-885.73</v>
      </c>
      <c r="F14" s="93">
        <v>0</v>
      </c>
      <c r="G14" s="93">
        <v>0</v>
      </c>
      <c r="H14" s="93">
        <v>-2657.17</v>
      </c>
      <c r="I14" s="93">
        <v>22102.83</v>
      </c>
      <c r="J14" s="93">
        <f>+E14+F14+G14+H14+I14</f>
        <v>18559.93</v>
      </c>
      <c r="L14" s="88"/>
    </row>
    <row r="15" spans="2:13" ht="16.5" customHeight="1" x14ac:dyDescent="0.2">
      <c r="B15" s="7">
        <v>2115</v>
      </c>
      <c r="C15" s="8" t="s">
        <v>16</v>
      </c>
      <c r="D15" s="99">
        <f t="shared" ref="D15:J15" si="16">+D16</f>
        <v>25000000</v>
      </c>
      <c r="E15" s="99">
        <f t="shared" si="16"/>
        <v>2238324.4848223352</v>
      </c>
      <c r="F15" s="99">
        <f t="shared" si="16"/>
        <v>2337224.6670189202</v>
      </c>
      <c r="G15" s="99">
        <f t="shared" si="16"/>
        <v>1138330.17</v>
      </c>
      <c r="H15" s="99">
        <f t="shared" si="16"/>
        <v>53143.41</v>
      </c>
      <c r="I15" s="99">
        <f t="shared" si="16"/>
        <v>1433568.3480018459</v>
      </c>
      <c r="J15" s="99">
        <f t="shared" si="16"/>
        <v>7200591.0798431011</v>
      </c>
      <c r="K15" s="84"/>
      <c r="L15" s="88"/>
    </row>
    <row r="16" spans="2:13" ht="18" customHeight="1" x14ac:dyDescent="0.2">
      <c r="B16" s="9" t="s">
        <v>17</v>
      </c>
      <c r="C16" s="10" t="s">
        <v>192</v>
      </c>
      <c r="D16" s="93">
        <v>25000000</v>
      </c>
      <c r="E16" s="93">
        <v>2238324.4848223352</v>
      </c>
      <c r="F16" s="93">
        <v>2337224.6670189202</v>
      </c>
      <c r="G16" s="93">
        <v>1138330.17</v>
      </c>
      <c r="H16" s="93">
        <v>53143.41</v>
      </c>
      <c r="I16" s="93">
        <v>1433568.3480018459</v>
      </c>
      <c r="J16" s="93">
        <f>+E16+F16+G16+H16+I16</f>
        <v>7200591.0798431011</v>
      </c>
    </row>
    <row r="17" spans="2:13" x14ac:dyDescent="0.2">
      <c r="B17" s="7">
        <v>2116</v>
      </c>
      <c r="C17" s="12" t="s">
        <v>18</v>
      </c>
      <c r="D17" s="99">
        <f t="shared" ref="D17:J17" si="17">+D18</f>
        <v>32000000</v>
      </c>
      <c r="E17" s="99">
        <f t="shared" si="17"/>
        <v>1307157.4516059067</v>
      </c>
      <c r="F17" s="99">
        <f t="shared" si="17"/>
        <v>3777971.4762575012</v>
      </c>
      <c r="G17" s="99">
        <f t="shared" si="17"/>
        <v>1704452.05</v>
      </c>
      <c r="H17" s="99">
        <f t="shared" si="17"/>
        <v>2341590.69</v>
      </c>
      <c r="I17" s="99">
        <f t="shared" si="17"/>
        <v>2170845.1862713429</v>
      </c>
      <c r="J17" s="99">
        <f t="shared" si="17"/>
        <v>11302016.854134751</v>
      </c>
    </row>
    <row r="18" spans="2:13" ht="12.75" customHeight="1" x14ac:dyDescent="0.2">
      <c r="B18" s="9" t="s">
        <v>279</v>
      </c>
      <c r="C18" s="10" t="s">
        <v>18</v>
      </c>
      <c r="D18" s="93">
        <v>32000000</v>
      </c>
      <c r="E18" s="93">
        <v>1307157.4516059067</v>
      </c>
      <c r="F18" s="93">
        <v>3777971.4762575012</v>
      </c>
      <c r="G18" s="93">
        <v>1704452.05</v>
      </c>
      <c r="H18" s="93">
        <v>2341590.69</v>
      </c>
      <c r="I18" s="93">
        <v>2170845.1862713429</v>
      </c>
      <c r="J18" s="93">
        <f>+E18+F18+G18+H18+I18</f>
        <v>11302016.854134751</v>
      </c>
      <c r="K18" s="88"/>
      <c r="L18" s="88"/>
    </row>
    <row r="19" spans="2:13" x14ac:dyDescent="0.2">
      <c r="B19" s="5">
        <v>212</v>
      </c>
      <c r="C19" s="13" t="s">
        <v>19</v>
      </c>
      <c r="D19" s="98">
        <f t="shared" ref="D19:J19" si="18">+D20</f>
        <v>65719830</v>
      </c>
      <c r="E19" s="98">
        <f t="shared" si="18"/>
        <v>6884846.5999999996</v>
      </c>
      <c r="F19" s="98">
        <f t="shared" si="18"/>
        <v>6992092.2400000002</v>
      </c>
      <c r="G19" s="98">
        <f t="shared" si="18"/>
        <v>7319000.8499999996</v>
      </c>
      <c r="H19" s="98">
        <f t="shared" si="18"/>
        <v>7217440.9500000002</v>
      </c>
      <c r="I19" s="98">
        <f t="shared" si="18"/>
        <v>7250308.9999999916</v>
      </c>
      <c r="J19" s="98">
        <f t="shared" si="18"/>
        <v>35663689.639999993</v>
      </c>
    </row>
    <row r="20" spans="2:13" x14ac:dyDescent="0.2">
      <c r="B20" s="7">
        <v>2122</v>
      </c>
      <c r="C20" s="12" t="s">
        <v>20</v>
      </c>
      <c r="D20" s="99">
        <f t="shared" ref="D20:J20" si="19">SUM(D21:D23)</f>
        <v>65719830</v>
      </c>
      <c r="E20" s="99">
        <f t="shared" si="19"/>
        <v>6884846.5999999996</v>
      </c>
      <c r="F20" s="99">
        <f t="shared" si="19"/>
        <v>6992092.2400000002</v>
      </c>
      <c r="G20" s="99">
        <f t="shared" si="19"/>
        <v>7319000.8499999996</v>
      </c>
      <c r="H20" s="99">
        <f t="shared" ref="H20:I20" si="20">SUM(H21:H23)</f>
        <v>7217440.9500000002</v>
      </c>
      <c r="I20" s="99">
        <f t="shared" si="20"/>
        <v>7250308.9999999916</v>
      </c>
      <c r="J20" s="99">
        <f t="shared" si="19"/>
        <v>35663689.639999993</v>
      </c>
    </row>
    <row r="21" spans="2:13" ht="19.5" customHeight="1" x14ac:dyDescent="0.2">
      <c r="B21" s="9" t="s">
        <v>21</v>
      </c>
      <c r="C21" s="10" t="s">
        <v>193</v>
      </c>
      <c r="D21" s="93">
        <v>20200000</v>
      </c>
      <c r="E21" s="93">
        <v>3228261.08</v>
      </c>
      <c r="F21" s="93">
        <v>3287687.89</v>
      </c>
      <c r="G21" s="93">
        <v>3528569.36</v>
      </c>
      <c r="H21" s="93">
        <v>3482253.44</v>
      </c>
      <c r="I21" s="93">
        <v>3523603.25</v>
      </c>
      <c r="J21" s="93">
        <f t="shared" ref="J21:J23" si="21">+E21+F21+G21+H21+I21</f>
        <v>17050375.02</v>
      </c>
    </row>
    <row r="22" spans="2:13" ht="18" customHeight="1" x14ac:dyDescent="0.2">
      <c r="B22" s="14" t="s">
        <v>22</v>
      </c>
      <c r="C22" s="62" t="s">
        <v>194</v>
      </c>
      <c r="D22" s="93">
        <v>45000000</v>
      </c>
      <c r="E22" s="93">
        <v>3656585.52</v>
      </c>
      <c r="F22" s="93">
        <v>3704404.35</v>
      </c>
      <c r="G22" s="93">
        <v>3759660.84</v>
      </c>
      <c r="H22" s="93">
        <v>3715187.5100000002</v>
      </c>
      <c r="I22" s="93">
        <v>3706705.7499999916</v>
      </c>
      <c r="J22" s="93">
        <f t="shared" si="21"/>
        <v>18542543.969999991</v>
      </c>
    </row>
    <row r="23" spans="2:13" ht="18" customHeight="1" x14ac:dyDescent="0.2">
      <c r="B23" s="14" t="s">
        <v>324</v>
      </c>
      <c r="C23" s="62" t="s">
        <v>325</v>
      </c>
      <c r="D23" s="93">
        <v>519830</v>
      </c>
      <c r="E23" s="93">
        <v>0</v>
      </c>
      <c r="F23" s="93">
        <v>0</v>
      </c>
      <c r="G23" s="93">
        <v>30770.65</v>
      </c>
      <c r="H23" s="93">
        <v>20000</v>
      </c>
      <c r="I23" s="93">
        <v>20000</v>
      </c>
      <c r="J23" s="93">
        <f t="shared" si="21"/>
        <v>70770.649999999994</v>
      </c>
    </row>
    <row r="24" spans="2:13" x14ac:dyDescent="0.2">
      <c r="B24" s="16">
        <v>213</v>
      </c>
      <c r="C24" s="17" t="s">
        <v>23</v>
      </c>
      <c r="D24" s="98">
        <f t="shared" ref="D24:E24" si="22">+D25+D27</f>
        <v>8800000</v>
      </c>
      <c r="E24" s="98">
        <f t="shared" si="22"/>
        <v>1136711.1099999999</v>
      </c>
      <c r="F24" s="98">
        <f t="shared" ref="F24" si="23">+F25+F27</f>
        <v>1064434.08</v>
      </c>
      <c r="G24" s="98">
        <f t="shared" ref="G24:I24" si="24">+G25+G27</f>
        <v>2211869.2799999998</v>
      </c>
      <c r="H24" s="98">
        <f t="shared" si="24"/>
        <v>1587131.6</v>
      </c>
      <c r="I24" s="98">
        <f t="shared" si="24"/>
        <v>1732939.38</v>
      </c>
      <c r="J24" s="98">
        <f t="shared" ref="J24" si="25">+J25+J27</f>
        <v>7733085.4500000002</v>
      </c>
    </row>
    <row r="25" spans="2:13" x14ac:dyDescent="0.2">
      <c r="B25" s="18">
        <v>2131</v>
      </c>
      <c r="C25" s="19" t="s">
        <v>24</v>
      </c>
      <c r="D25" s="99">
        <f t="shared" ref="D25:J25" si="26">+D26</f>
        <v>5000000</v>
      </c>
      <c r="E25" s="99">
        <f t="shared" si="26"/>
        <v>821152.36</v>
      </c>
      <c r="F25" s="99">
        <f t="shared" si="26"/>
        <v>748875.33000000007</v>
      </c>
      <c r="G25" s="99">
        <f t="shared" si="26"/>
        <v>1896310.5299999998</v>
      </c>
      <c r="H25" s="99">
        <f t="shared" si="26"/>
        <v>1271572.8500000001</v>
      </c>
      <c r="I25" s="99">
        <f t="shared" si="26"/>
        <v>1293480.6299999999</v>
      </c>
      <c r="J25" s="99">
        <f t="shared" si="26"/>
        <v>6031391.7000000002</v>
      </c>
    </row>
    <row r="26" spans="2:13" x14ac:dyDescent="0.2">
      <c r="B26" s="14" t="s">
        <v>25</v>
      </c>
      <c r="C26" s="15" t="s">
        <v>195</v>
      </c>
      <c r="D26" s="93">
        <v>5000000</v>
      </c>
      <c r="E26" s="93">
        <v>821152.36</v>
      </c>
      <c r="F26" s="93">
        <v>748875.33000000007</v>
      </c>
      <c r="G26" s="93">
        <v>1896310.5299999998</v>
      </c>
      <c r="H26" s="93">
        <v>1271572.8500000001</v>
      </c>
      <c r="I26" s="93">
        <v>1293480.6299999999</v>
      </c>
      <c r="J26" s="93">
        <f>+E26+F26+G26+H26+I26</f>
        <v>6031391.7000000002</v>
      </c>
    </row>
    <row r="27" spans="2:13" x14ac:dyDescent="0.2">
      <c r="B27" s="18">
        <v>2132</v>
      </c>
      <c r="C27" s="19" t="s">
        <v>26</v>
      </c>
      <c r="D27" s="99">
        <f t="shared" ref="D27:J27" si="27">+D28</f>
        <v>3800000</v>
      </c>
      <c r="E27" s="99">
        <f t="shared" si="27"/>
        <v>315558.75</v>
      </c>
      <c r="F27" s="99">
        <f t="shared" si="27"/>
        <v>315558.75</v>
      </c>
      <c r="G27" s="99">
        <f t="shared" si="27"/>
        <v>315558.75</v>
      </c>
      <c r="H27" s="99">
        <f t="shared" si="27"/>
        <v>315558.75</v>
      </c>
      <c r="I27" s="99">
        <f t="shared" si="27"/>
        <v>439458.75</v>
      </c>
      <c r="J27" s="99">
        <f t="shared" si="27"/>
        <v>1701693.75</v>
      </c>
    </row>
    <row r="28" spans="2:13" x14ac:dyDescent="0.2">
      <c r="B28" s="14" t="s">
        <v>27</v>
      </c>
      <c r="C28" s="15" t="s">
        <v>196</v>
      </c>
      <c r="D28" s="93">
        <v>3800000</v>
      </c>
      <c r="E28" s="93">
        <v>315558.75</v>
      </c>
      <c r="F28" s="93">
        <v>315558.75</v>
      </c>
      <c r="G28" s="93">
        <v>315558.75</v>
      </c>
      <c r="H28" s="93">
        <v>315558.75</v>
      </c>
      <c r="I28" s="93">
        <v>439458.75</v>
      </c>
      <c r="J28" s="93">
        <f>+E28+F28+G28+H28+I28</f>
        <v>1701693.75</v>
      </c>
    </row>
    <row r="29" spans="2:13" x14ac:dyDescent="0.2">
      <c r="B29" s="16">
        <v>214</v>
      </c>
      <c r="C29" s="17" t="s">
        <v>28</v>
      </c>
      <c r="D29" s="98">
        <f t="shared" ref="D29:J29" si="28">+D30+D31</f>
        <v>44519830</v>
      </c>
      <c r="E29" s="98">
        <f t="shared" si="28"/>
        <v>51183.08</v>
      </c>
      <c r="F29" s="98">
        <f t="shared" si="28"/>
        <v>24279.14</v>
      </c>
      <c r="G29" s="98">
        <f t="shared" si="28"/>
        <v>0</v>
      </c>
      <c r="H29" s="98">
        <f t="shared" ref="H29:I29" si="29">+H30+H31</f>
        <v>15000</v>
      </c>
      <c r="I29" s="98">
        <f t="shared" si="29"/>
        <v>489000</v>
      </c>
      <c r="J29" s="98">
        <f t="shared" si="28"/>
        <v>579462.22</v>
      </c>
    </row>
    <row r="30" spans="2:13" ht="15" customHeight="1" x14ac:dyDescent="0.2">
      <c r="B30" s="14" t="s">
        <v>29</v>
      </c>
      <c r="C30" s="58" t="s">
        <v>30</v>
      </c>
      <c r="D30" s="93">
        <v>1000000</v>
      </c>
      <c r="E30" s="93">
        <v>0</v>
      </c>
      <c r="F30" s="93">
        <v>0</v>
      </c>
      <c r="G30" s="93">
        <v>0</v>
      </c>
      <c r="H30" s="93">
        <v>15000</v>
      </c>
      <c r="I30" s="93">
        <v>489000</v>
      </c>
      <c r="J30" s="93">
        <f>+E30+F30+G30+H30+I30</f>
        <v>504000</v>
      </c>
      <c r="K30" s="84"/>
    </row>
    <row r="31" spans="2:13" x14ac:dyDescent="0.2">
      <c r="B31" s="18">
        <v>2142</v>
      </c>
      <c r="C31" s="59" t="s">
        <v>31</v>
      </c>
      <c r="D31" s="99">
        <f t="shared" ref="D31:J31" si="30">SUM(D32:D34)</f>
        <v>43519830</v>
      </c>
      <c r="E31" s="99">
        <f t="shared" si="30"/>
        <v>51183.08</v>
      </c>
      <c r="F31" s="99">
        <f t="shared" si="30"/>
        <v>24279.14</v>
      </c>
      <c r="G31" s="99">
        <f t="shared" si="30"/>
        <v>0</v>
      </c>
      <c r="H31" s="99">
        <f t="shared" ref="H31:I31" si="31">SUM(H32:H34)</f>
        <v>0</v>
      </c>
      <c r="I31" s="99">
        <f t="shared" si="31"/>
        <v>0</v>
      </c>
      <c r="J31" s="99">
        <f t="shared" si="30"/>
        <v>75462.22</v>
      </c>
      <c r="K31" s="83"/>
      <c r="M31" s="88"/>
    </row>
    <row r="32" spans="2:13" x14ac:dyDescent="0.2">
      <c r="B32" s="14" t="s">
        <v>32</v>
      </c>
      <c r="C32" s="58" t="s">
        <v>33</v>
      </c>
      <c r="D32" s="93">
        <v>2019830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f t="shared" ref="J32:J34" si="32">+E32+F32+G32+H32+I32</f>
        <v>0</v>
      </c>
      <c r="K32" s="83"/>
      <c r="M32" s="83"/>
    </row>
    <row r="33" spans="2:11" ht="14.25" customHeight="1" x14ac:dyDescent="0.2">
      <c r="B33" s="14" t="s">
        <v>34</v>
      </c>
      <c r="C33" s="58" t="s">
        <v>35</v>
      </c>
      <c r="D33" s="93">
        <v>1000000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f t="shared" si="32"/>
        <v>0</v>
      </c>
      <c r="K33" s="83"/>
    </row>
    <row r="34" spans="2:11" ht="16.5" customHeight="1" x14ac:dyDescent="0.2">
      <c r="B34" s="14" t="s">
        <v>188</v>
      </c>
      <c r="C34" s="58" t="s">
        <v>197</v>
      </c>
      <c r="D34" s="93">
        <v>40500000</v>
      </c>
      <c r="E34" s="93">
        <v>51183.08</v>
      </c>
      <c r="F34" s="93">
        <v>24279.14</v>
      </c>
      <c r="G34" s="93">
        <v>0</v>
      </c>
      <c r="H34" s="93">
        <v>0</v>
      </c>
      <c r="I34" s="93">
        <v>0</v>
      </c>
      <c r="J34" s="93">
        <f t="shared" si="32"/>
        <v>75462.22</v>
      </c>
    </row>
    <row r="35" spans="2:11" x14ac:dyDescent="0.2">
      <c r="B35" s="16">
        <v>215</v>
      </c>
      <c r="C35" s="20" t="s">
        <v>36</v>
      </c>
      <c r="D35" s="98">
        <f t="shared" ref="D35:E35" si="33">D38+D37+D36+D39</f>
        <v>63200000</v>
      </c>
      <c r="E35" s="98">
        <f t="shared" si="33"/>
        <v>3803660.9037481993</v>
      </c>
      <c r="F35" s="98">
        <f t="shared" ref="F35" si="34">F38+F37+F36+F39</f>
        <v>3789712.8618735</v>
      </c>
      <c r="G35" s="98">
        <f t="shared" ref="G35:I35" si="35">G38+G37+G36+G39</f>
        <v>4070886.6052161502</v>
      </c>
      <c r="H35" s="98">
        <f t="shared" si="35"/>
        <v>3962278.9392163497</v>
      </c>
      <c r="I35" s="98">
        <f t="shared" si="35"/>
        <v>3756446.8711758005</v>
      </c>
      <c r="J35" s="98">
        <f t="shared" ref="J35" si="36">J38+J37+J36+J39</f>
        <v>19382986.181229997</v>
      </c>
    </row>
    <row r="36" spans="2:11" x14ac:dyDescent="0.2">
      <c r="B36" s="14" t="s">
        <v>37</v>
      </c>
      <c r="C36" s="15" t="s">
        <v>198</v>
      </c>
      <c r="D36" s="93">
        <v>19000000</v>
      </c>
      <c r="E36" s="93">
        <v>1026615.2277751999</v>
      </c>
      <c r="F36" s="93">
        <v>1021815.7670505</v>
      </c>
      <c r="G36" s="93">
        <v>1032193.9072336501</v>
      </c>
      <c r="H36" s="93">
        <v>923745.13400434994</v>
      </c>
      <c r="I36" s="93">
        <v>1060805.4546553001</v>
      </c>
      <c r="J36" s="93">
        <f t="shared" ref="J36:J39" si="37">+E36+F36+G36+H36+I36</f>
        <v>5065175.4907189999</v>
      </c>
    </row>
    <row r="37" spans="2:11" x14ac:dyDescent="0.2">
      <c r="B37" s="14" t="s">
        <v>38</v>
      </c>
      <c r="C37" s="15" t="s">
        <v>199</v>
      </c>
      <c r="D37" s="93">
        <v>20000000</v>
      </c>
      <c r="E37" s="93">
        <v>1035746.6210379996</v>
      </c>
      <c r="F37" s="93">
        <v>1025860.0310949998</v>
      </c>
      <c r="G37" s="93">
        <v>1036252.8089934997</v>
      </c>
      <c r="H37" s="93">
        <v>1035917.0935164997</v>
      </c>
      <c r="I37" s="93">
        <v>1064904.7112070001</v>
      </c>
      <c r="J37" s="93">
        <f t="shared" si="37"/>
        <v>5198681.2658499982</v>
      </c>
    </row>
    <row r="38" spans="2:11" ht="14.25" customHeight="1" x14ac:dyDescent="0.2">
      <c r="B38" s="14" t="s">
        <v>39</v>
      </c>
      <c r="C38" s="15" t="s">
        <v>200</v>
      </c>
      <c r="D38" s="115">
        <v>2200000</v>
      </c>
      <c r="E38" s="115">
        <v>124899.05493499999</v>
      </c>
      <c r="F38" s="115">
        <v>125637.06372800004</v>
      </c>
      <c r="G38" s="115">
        <v>126839.88898900001</v>
      </c>
      <c r="H38" s="115">
        <v>127016.71169550002</v>
      </c>
      <c r="I38" s="115">
        <v>130736.7053135</v>
      </c>
      <c r="J38" s="115">
        <f t="shared" si="37"/>
        <v>635129.42466100003</v>
      </c>
    </row>
    <row r="39" spans="2:11" ht="24" customHeight="1" x14ac:dyDescent="0.2">
      <c r="B39" s="117" t="s">
        <v>187</v>
      </c>
      <c r="C39" s="23" t="s">
        <v>201</v>
      </c>
      <c r="D39" s="93">
        <v>22000000</v>
      </c>
      <c r="E39" s="93">
        <v>1616400</v>
      </c>
      <c r="F39" s="93">
        <v>1616400</v>
      </c>
      <c r="G39" s="93">
        <v>1875600</v>
      </c>
      <c r="H39" s="93">
        <v>1875600</v>
      </c>
      <c r="I39" s="93">
        <v>1500000</v>
      </c>
      <c r="J39" s="93">
        <f t="shared" si="37"/>
        <v>8484000</v>
      </c>
      <c r="K39" s="84"/>
    </row>
    <row r="40" spans="2:11" x14ac:dyDescent="0.2">
      <c r="B40" s="21">
        <v>22</v>
      </c>
      <c r="C40" s="22" t="s">
        <v>40</v>
      </c>
      <c r="D40" s="97">
        <f t="shared" ref="D40:J40" si="38">D41+D50+D53+D56+D60+D69+D72+D78+D91</f>
        <v>145202467</v>
      </c>
      <c r="E40" s="97">
        <f t="shared" si="38"/>
        <v>8003705.73891016</v>
      </c>
      <c r="F40" s="97">
        <f t="shared" si="38"/>
        <v>7512284.9140000008</v>
      </c>
      <c r="G40" s="97">
        <f t="shared" si="38"/>
        <v>11885977.427719999</v>
      </c>
      <c r="H40" s="97">
        <f t="shared" ref="H40:I40" si="39">H41+H50+H53+H56+H60+H69+H72+H78+H91</f>
        <v>9925009.0709921513</v>
      </c>
      <c r="I40" s="97">
        <f t="shared" si="39"/>
        <v>9983922.4519292004</v>
      </c>
      <c r="J40" s="97">
        <f t="shared" si="38"/>
        <v>47310899.603551507</v>
      </c>
    </row>
    <row r="41" spans="2:11" x14ac:dyDescent="0.2">
      <c r="B41" s="16">
        <v>221</v>
      </c>
      <c r="C41" s="17" t="s">
        <v>41</v>
      </c>
      <c r="D41" s="98">
        <f t="shared" ref="D41:E41" si="40">D42+D43+D44+D45+D46+D47+D48+D49</f>
        <v>15990000</v>
      </c>
      <c r="E41" s="98">
        <f t="shared" si="40"/>
        <v>1557151.3038143599</v>
      </c>
      <c r="F41" s="98">
        <f t="shared" ref="F41" si="41">F42+F43+F44+F45+F46+F47+F48+F49</f>
        <v>637368.48200000008</v>
      </c>
      <c r="G41" s="98">
        <f t="shared" ref="G41:I41" si="42">G42+G43+G44+G45+G46+G47+G48+G49</f>
        <v>1091203.68612</v>
      </c>
      <c r="H41" s="98">
        <f t="shared" si="42"/>
        <v>1555199.55119215</v>
      </c>
      <c r="I41" s="98">
        <f t="shared" si="42"/>
        <v>1039217.9353292001</v>
      </c>
      <c r="J41" s="98">
        <f t="shared" ref="J41" si="43">J42+J43+J44+J45+J46+J47+J48+J49</f>
        <v>5880140.9584557107</v>
      </c>
    </row>
    <row r="42" spans="2:11" x14ac:dyDescent="0.2">
      <c r="B42" s="14" t="s">
        <v>42</v>
      </c>
      <c r="C42" s="15" t="s">
        <v>43</v>
      </c>
      <c r="D42" s="93">
        <v>300000</v>
      </c>
      <c r="E42" s="93">
        <v>14750</v>
      </c>
      <c r="F42" s="93">
        <v>0</v>
      </c>
      <c r="G42" s="93">
        <v>29500</v>
      </c>
      <c r="H42" s="93">
        <v>14750</v>
      </c>
      <c r="I42" s="93">
        <v>0</v>
      </c>
      <c r="J42" s="93">
        <f t="shared" ref="J42:J49" si="44">+E42+F42+G42+H42+I42</f>
        <v>59000</v>
      </c>
    </row>
    <row r="43" spans="2:11" x14ac:dyDescent="0.2">
      <c r="B43" s="14" t="s">
        <v>44</v>
      </c>
      <c r="C43" s="55" t="s">
        <v>202</v>
      </c>
      <c r="D43" s="93">
        <v>300000</v>
      </c>
      <c r="E43" s="93">
        <v>6595.25</v>
      </c>
      <c r="F43" s="93">
        <v>0</v>
      </c>
      <c r="G43" s="93">
        <v>0</v>
      </c>
      <c r="H43" s="93">
        <v>0</v>
      </c>
      <c r="I43" s="93">
        <v>0</v>
      </c>
      <c r="J43" s="93">
        <f t="shared" si="44"/>
        <v>6595.25</v>
      </c>
    </row>
    <row r="44" spans="2:11" x14ac:dyDescent="0.2">
      <c r="B44" s="14" t="s">
        <v>45</v>
      </c>
      <c r="C44" s="62" t="s">
        <v>203</v>
      </c>
      <c r="D44" s="93">
        <v>4000000</v>
      </c>
      <c r="E44" s="93">
        <v>234596.43281435999</v>
      </c>
      <c r="F44" s="93">
        <v>232249.69</v>
      </c>
      <c r="G44" s="93">
        <v>232193.45411999998</v>
      </c>
      <c r="H44" s="93">
        <v>232067.36919215004</v>
      </c>
      <c r="I44" s="93">
        <v>277991.54242920002</v>
      </c>
      <c r="J44" s="93">
        <f t="shared" si="44"/>
        <v>1209098.4885557101</v>
      </c>
    </row>
    <row r="45" spans="2:11" x14ac:dyDescent="0.2">
      <c r="B45" s="14" t="s">
        <v>46</v>
      </c>
      <c r="C45" s="62" t="s">
        <v>204</v>
      </c>
      <c r="D45" s="93">
        <v>20000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f t="shared" si="44"/>
        <v>0</v>
      </c>
      <c r="K45" s="88"/>
    </row>
    <row r="46" spans="2:11" x14ac:dyDescent="0.2">
      <c r="B46" s="14" t="s">
        <v>47</v>
      </c>
      <c r="C46" s="55" t="s">
        <v>205</v>
      </c>
      <c r="D46" s="93">
        <v>5100000</v>
      </c>
      <c r="E46" s="93">
        <v>397861.58100000001</v>
      </c>
      <c r="F46" s="93">
        <v>405118.79200000002</v>
      </c>
      <c r="G46" s="93">
        <v>405929.68200000003</v>
      </c>
      <c r="H46" s="93">
        <v>933880.00200000009</v>
      </c>
      <c r="I46" s="93">
        <v>377302.50290000002</v>
      </c>
      <c r="J46" s="93">
        <f t="shared" si="44"/>
        <v>2520092.5599000002</v>
      </c>
      <c r="K46" s="88"/>
    </row>
    <row r="47" spans="2:11" x14ac:dyDescent="0.2">
      <c r="B47" s="14" t="s">
        <v>48</v>
      </c>
      <c r="C47" s="62" t="s">
        <v>49</v>
      </c>
      <c r="D47" s="93">
        <v>6170000</v>
      </c>
      <c r="E47" s="93">
        <v>903348.04</v>
      </c>
      <c r="F47" s="93">
        <v>0</v>
      </c>
      <c r="G47" s="93">
        <v>423580.55</v>
      </c>
      <c r="H47" s="93">
        <v>367422.18</v>
      </c>
      <c r="I47" s="93">
        <v>383923.89</v>
      </c>
      <c r="J47" s="93">
        <f t="shared" si="44"/>
        <v>2078274.6600000001</v>
      </c>
    </row>
    <row r="48" spans="2:11" x14ac:dyDescent="0.2">
      <c r="B48" s="14" t="s">
        <v>50</v>
      </c>
      <c r="C48" s="62" t="s">
        <v>51</v>
      </c>
      <c r="D48" s="93">
        <v>50000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f t="shared" si="44"/>
        <v>0</v>
      </c>
    </row>
    <row r="49" spans="2:10" x14ac:dyDescent="0.2">
      <c r="B49" s="14" t="s">
        <v>52</v>
      </c>
      <c r="C49" s="62" t="s">
        <v>206</v>
      </c>
      <c r="D49" s="93">
        <v>50000</v>
      </c>
      <c r="E49" s="93">
        <v>0</v>
      </c>
      <c r="F49" s="93">
        <v>0</v>
      </c>
      <c r="G49" s="93">
        <v>0</v>
      </c>
      <c r="H49" s="93">
        <v>7080</v>
      </c>
      <c r="I49" s="93">
        <v>0</v>
      </c>
      <c r="J49" s="93">
        <f t="shared" si="44"/>
        <v>7080</v>
      </c>
    </row>
    <row r="50" spans="2:10" x14ac:dyDescent="0.2">
      <c r="B50" s="16">
        <v>222</v>
      </c>
      <c r="C50" s="71" t="s">
        <v>53</v>
      </c>
      <c r="D50" s="98">
        <f t="shared" ref="D50:E50" si="45">+D51+D52</f>
        <v>5395000</v>
      </c>
      <c r="E50" s="98">
        <f t="shared" si="45"/>
        <v>375002.82</v>
      </c>
      <c r="F50" s="98">
        <f t="shared" ref="F50" si="46">+F51+F52</f>
        <v>868438.73540000001</v>
      </c>
      <c r="G50" s="98">
        <f t="shared" ref="G50:I50" si="47">+G51+G52</f>
        <v>489.995</v>
      </c>
      <c r="H50" s="98">
        <f t="shared" si="47"/>
        <v>1600714.8399999999</v>
      </c>
      <c r="I50" s="98">
        <f t="shared" si="47"/>
        <v>666700</v>
      </c>
      <c r="J50" s="98">
        <f t="shared" ref="J50" si="48">+J51+J52</f>
        <v>3511346.3903999999</v>
      </c>
    </row>
    <row r="51" spans="2:10" x14ac:dyDescent="0.2">
      <c r="B51" s="24" t="s">
        <v>54</v>
      </c>
      <c r="C51" s="15" t="s">
        <v>207</v>
      </c>
      <c r="D51" s="93">
        <v>4000000</v>
      </c>
      <c r="E51" s="93">
        <v>182249.82</v>
      </c>
      <c r="F51" s="93">
        <v>382125.72480000003</v>
      </c>
      <c r="G51" s="93">
        <v>0</v>
      </c>
      <c r="H51" s="93">
        <v>601800</v>
      </c>
      <c r="I51" s="93">
        <v>666700</v>
      </c>
      <c r="J51" s="93">
        <f t="shared" ref="J51:J52" si="49">+E51+F51+G51+H51+I51</f>
        <v>1832875.5448</v>
      </c>
    </row>
    <row r="52" spans="2:10" x14ac:dyDescent="0.2">
      <c r="B52" s="24" t="s">
        <v>55</v>
      </c>
      <c r="C52" s="15" t="s">
        <v>208</v>
      </c>
      <c r="D52" s="93">
        <v>1395000</v>
      </c>
      <c r="E52" s="93">
        <v>192753</v>
      </c>
      <c r="F52" s="93">
        <v>486313.01059999998</v>
      </c>
      <c r="G52" s="93">
        <v>489.995</v>
      </c>
      <c r="H52" s="93">
        <v>998914.84</v>
      </c>
      <c r="I52" s="93">
        <v>0</v>
      </c>
      <c r="J52" s="93">
        <f t="shared" si="49"/>
        <v>1678470.8455999999</v>
      </c>
    </row>
    <row r="53" spans="2:10" x14ac:dyDescent="0.2">
      <c r="B53" s="16">
        <v>223</v>
      </c>
      <c r="C53" s="17" t="s">
        <v>56</v>
      </c>
      <c r="D53" s="98">
        <f t="shared" ref="D53:E53" si="50">SUM(D54:D55)</f>
        <v>6000000</v>
      </c>
      <c r="E53" s="98">
        <f t="shared" si="50"/>
        <v>353650</v>
      </c>
      <c r="F53" s="98">
        <f t="shared" ref="F53" si="51">SUM(F54:F55)</f>
        <v>527000</v>
      </c>
      <c r="G53" s="98">
        <f t="shared" ref="G53:I53" si="52">SUM(G54:G55)</f>
        <v>1372680</v>
      </c>
      <c r="H53" s="98">
        <f t="shared" si="52"/>
        <v>614114</v>
      </c>
      <c r="I53" s="98">
        <f t="shared" si="52"/>
        <v>1759600</v>
      </c>
      <c r="J53" s="98">
        <f t="shared" ref="J53" si="53">SUM(J54:J55)</f>
        <v>4627044</v>
      </c>
    </row>
    <row r="54" spans="2:10" x14ac:dyDescent="0.2">
      <c r="B54" s="14" t="s">
        <v>57</v>
      </c>
      <c r="C54" s="15" t="s">
        <v>209</v>
      </c>
      <c r="D54" s="101">
        <v>3000000</v>
      </c>
      <c r="E54" s="101">
        <v>87700</v>
      </c>
      <c r="F54" s="101">
        <v>438500</v>
      </c>
      <c r="G54" s="101">
        <v>160800</v>
      </c>
      <c r="H54" s="101">
        <v>168494</v>
      </c>
      <c r="I54" s="101">
        <v>147600</v>
      </c>
      <c r="J54" s="101">
        <f t="shared" ref="J54:J55" si="54">+E54+F54+G54+H54+I54</f>
        <v>1003094</v>
      </c>
    </row>
    <row r="55" spans="2:10" x14ac:dyDescent="0.2">
      <c r="B55" s="14" t="s">
        <v>58</v>
      </c>
      <c r="C55" s="15" t="s">
        <v>210</v>
      </c>
      <c r="D55" s="101">
        <v>3000000</v>
      </c>
      <c r="E55" s="101">
        <v>265950</v>
      </c>
      <c r="F55" s="101">
        <v>88500</v>
      </c>
      <c r="G55" s="101">
        <v>1211880</v>
      </c>
      <c r="H55" s="101">
        <v>445620</v>
      </c>
      <c r="I55" s="101">
        <v>1612000</v>
      </c>
      <c r="J55" s="101">
        <f t="shared" si="54"/>
        <v>3623950</v>
      </c>
    </row>
    <row r="56" spans="2:10" x14ac:dyDescent="0.2">
      <c r="B56" s="16">
        <v>224</v>
      </c>
      <c r="C56" s="17" t="s">
        <v>59</v>
      </c>
      <c r="D56" s="98">
        <f t="shared" ref="D56:J56" si="55">+D57+D58+D59</f>
        <v>1750000</v>
      </c>
      <c r="E56" s="98">
        <f t="shared" si="55"/>
        <v>185638</v>
      </c>
      <c r="F56" s="98">
        <f t="shared" si="55"/>
        <v>46909.02</v>
      </c>
      <c r="G56" s="98">
        <f t="shared" si="55"/>
        <v>26762.05</v>
      </c>
      <c r="H56" s="98">
        <f t="shared" ref="H56:I56" si="56">+H57+H58+H59</f>
        <v>297093.7</v>
      </c>
      <c r="I56" s="98">
        <f t="shared" si="56"/>
        <v>102913.38</v>
      </c>
      <c r="J56" s="98">
        <f t="shared" si="55"/>
        <v>659316.15</v>
      </c>
    </row>
    <row r="57" spans="2:10" x14ac:dyDescent="0.2">
      <c r="B57" s="14" t="s">
        <v>60</v>
      </c>
      <c r="C57" s="15" t="s">
        <v>211</v>
      </c>
      <c r="D57" s="115">
        <v>1500000</v>
      </c>
      <c r="E57" s="115">
        <v>109838</v>
      </c>
      <c r="F57" s="115">
        <v>45279.02</v>
      </c>
      <c r="G57" s="115">
        <v>24612.05</v>
      </c>
      <c r="H57" s="115">
        <v>268223.7</v>
      </c>
      <c r="I57" s="115">
        <v>52713.38</v>
      </c>
      <c r="J57" s="115">
        <f t="shared" ref="J57:J59" si="57">+E57+F57+G57+H57+I57</f>
        <v>500666.15</v>
      </c>
    </row>
    <row r="58" spans="2:10" x14ac:dyDescent="0.2">
      <c r="B58" s="14" t="s">
        <v>286</v>
      </c>
      <c r="C58" s="15" t="s">
        <v>287</v>
      </c>
      <c r="D58" s="115">
        <v>100000</v>
      </c>
      <c r="E58" s="115">
        <v>24000</v>
      </c>
      <c r="F58" s="115">
        <v>1630</v>
      </c>
      <c r="G58" s="115">
        <v>200</v>
      </c>
      <c r="H58" s="115">
        <v>6370</v>
      </c>
      <c r="I58" s="115">
        <v>200</v>
      </c>
      <c r="J58" s="115">
        <f t="shared" si="57"/>
        <v>32400</v>
      </c>
    </row>
    <row r="59" spans="2:10" x14ac:dyDescent="0.2">
      <c r="B59" s="14" t="s">
        <v>61</v>
      </c>
      <c r="C59" s="15" t="s">
        <v>62</v>
      </c>
      <c r="D59" s="93">
        <v>150000</v>
      </c>
      <c r="E59" s="93">
        <v>51800</v>
      </c>
      <c r="F59" s="93">
        <v>0</v>
      </c>
      <c r="G59" s="93">
        <v>1950</v>
      </c>
      <c r="H59" s="93">
        <v>22500</v>
      </c>
      <c r="I59" s="93">
        <v>50000</v>
      </c>
      <c r="J59" s="93">
        <f t="shared" si="57"/>
        <v>126250</v>
      </c>
    </row>
    <row r="60" spans="2:10" ht="15.75" customHeight="1" x14ac:dyDescent="0.2">
      <c r="B60" s="16">
        <v>225</v>
      </c>
      <c r="C60" s="71" t="s">
        <v>63</v>
      </c>
      <c r="D60" s="98">
        <f t="shared" ref="D60:J60" si="58">SUM(D61:D68)</f>
        <v>3640003</v>
      </c>
      <c r="E60" s="98">
        <f t="shared" si="58"/>
        <v>46000</v>
      </c>
      <c r="F60" s="98">
        <f t="shared" si="58"/>
        <v>144569.72</v>
      </c>
      <c r="G60" s="98">
        <f t="shared" si="58"/>
        <v>1173881.8994</v>
      </c>
      <c r="H60" s="98">
        <f t="shared" ref="H60:I60" si="59">SUM(H61:H68)</f>
        <v>159300</v>
      </c>
      <c r="I60" s="98">
        <f t="shared" si="59"/>
        <v>271265.26159999997</v>
      </c>
      <c r="J60" s="98">
        <f t="shared" si="58"/>
        <v>1795016.8810000001</v>
      </c>
    </row>
    <row r="61" spans="2:10" ht="15" customHeight="1" x14ac:dyDescent="0.2">
      <c r="B61" s="24" t="s">
        <v>64</v>
      </c>
      <c r="C61" s="87" t="s">
        <v>212</v>
      </c>
      <c r="D61" s="93">
        <v>150000</v>
      </c>
      <c r="E61" s="93">
        <v>0</v>
      </c>
      <c r="F61" s="93">
        <v>0</v>
      </c>
      <c r="G61" s="93">
        <v>26662.91</v>
      </c>
      <c r="H61" s="93">
        <v>0</v>
      </c>
      <c r="I61" s="93">
        <v>49152</v>
      </c>
      <c r="J61" s="93">
        <f t="shared" ref="J61:J68" si="60">+E61+F61+G61+H61+I61</f>
        <v>75814.91</v>
      </c>
    </row>
    <row r="62" spans="2:10" ht="28.5" customHeight="1" x14ac:dyDescent="0.2">
      <c r="B62" s="14" t="s">
        <v>189</v>
      </c>
      <c r="C62" s="72" t="s">
        <v>213</v>
      </c>
      <c r="D62" s="115">
        <v>150000</v>
      </c>
      <c r="E62" s="115">
        <v>16000</v>
      </c>
      <c r="F62" s="115">
        <v>0</v>
      </c>
      <c r="G62" s="115">
        <v>60911.989400000006</v>
      </c>
      <c r="H62" s="115">
        <v>0</v>
      </c>
      <c r="I62" s="115">
        <v>56184.661600000007</v>
      </c>
      <c r="J62" s="115">
        <f t="shared" si="60"/>
        <v>133096.65100000001</v>
      </c>
    </row>
    <row r="63" spans="2:10" ht="17.25" customHeight="1" x14ac:dyDescent="0.2">
      <c r="B63" s="14" t="s">
        <v>303</v>
      </c>
      <c r="C63" s="72" t="s">
        <v>304</v>
      </c>
      <c r="D63" s="115">
        <v>360000</v>
      </c>
      <c r="E63" s="115">
        <v>0</v>
      </c>
      <c r="F63" s="115">
        <v>0</v>
      </c>
      <c r="G63" s="115">
        <v>65372</v>
      </c>
      <c r="H63" s="115">
        <v>159300</v>
      </c>
      <c r="I63" s="115">
        <v>78352</v>
      </c>
      <c r="J63" s="115">
        <f t="shared" si="60"/>
        <v>303024</v>
      </c>
    </row>
    <row r="64" spans="2:10" ht="19.5" customHeight="1" x14ac:dyDescent="0.2">
      <c r="B64" s="24" t="s">
        <v>190</v>
      </c>
      <c r="C64" s="73" t="s">
        <v>305</v>
      </c>
      <c r="D64" s="93">
        <v>270000</v>
      </c>
      <c r="E64" s="93">
        <v>0</v>
      </c>
      <c r="F64" s="93">
        <v>0</v>
      </c>
      <c r="G64" s="93">
        <v>0</v>
      </c>
      <c r="H64" s="93">
        <v>0</v>
      </c>
      <c r="I64" s="93">
        <v>0</v>
      </c>
      <c r="J64" s="93">
        <f t="shared" si="60"/>
        <v>0</v>
      </c>
    </row>
    <row r="65" spans="2:12" ht="19.5" customHeight="1" x14ac:dyDescent="0.2">
      <c r="B65" s="24" t="s">
        <v>306</v>
      </c>
      <c r="C65" s="73" t="s">
        <v>308</v>
      </c>
      <c r="D65" s="93">
        <v>120000</v>
      </c>
      <c r="E65" s="93">
        <v>0</v>
      </c>
      <c r="F65" s="93">
        <v>0</v>
      </c>
      <c r="G65" s="93">
        <v>0</v>
      </c>
      <c r="H65" s="93">
        <v>0</v>
      </c>
      <c r="I65" s="93">
        <v>0</v>
      </c>
      <c r="J65" s="93">
        <f t="shared" si="60"/>
        <v>0</v>
      </c>
    </row>
    <row r="66" spans="2:12" ht="21.75" customHeight="1" x14ac:dyDescent="0.2">
      <c r="B66" s="24" t="s">
        <v>288</v>
      </c>
      <c r="C66" s="73" t="s">
        <v>289</v>
      </c>
      <c r="D66" s="115">
        <v>490003</v>
      </c>
      <c r="E66" s="115">
        <v>30000</v>
      </c>
      <c r="F66" s="115">
        <v>30000</v>
      </c>
      <c r="G66" s="115">
        <v>30000</v>
      </c>
      <c r="H66" s="115">
        <v>0</v>
      </c>
      <c r="I66" s="115">
        <v>60000</v>
      </c>
      <c r="J66" s="115">
        <f t="shared" si="60"/>
        <v>150000</v>
      </c>
      <c r="L66" s="83"/>
    </row>
    <row r="67" spans="2:12" ht="21.75" customHeight="1" x14ac:dyDescent="0.2">
      <c r="B67" s="24" t="s">
        <v>290</v>
      </c>
      <c r="C67" s="73" t="s">
        <v>307</v>
      </c>
      <c r="D67" s="115">
        <v>100000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f t="shared" si="60"/>
        <v>0</v>
      </c>
      <c r="L67" s="83"/>
    </row>
    <row r="68" spans="2:12" ht="16.5" customHeight="1" x14ac:dyDescent="0.2">
      <c r="B68" s="14" t="s">
        <v>65</v>
      </c>
      <c r="C68" s="72" t="s">
        <v>181</v>
      </c>
      <c r="D68" s="93">
        <v>2000000</v>
      </c>
      <c r="E68" s="93">
        <v>0</v>
      </c>
      <c r="F68" s="93">
        <v>114569.72</v>
      </c>
      <c r="G68" s="93">
        <v>990935</v>
      </c>
      <c r="H68" s="93">
        <v>0</v>
      </c>
      <c r="I68" s="93">
        <v>27576.6</v>
      </c>
      <c r="J68" s="93">
        <f t="shared" si="60"/>
        <v>1133081.32</v>
      </c>
      <c r="K68" s="83"/>
      <c r="L68" s="83"/>
    </row>
    <row r="69" spans="2:12" x14ac:dyDescent="0.2">
      <c r="B69" s="16">
        <v>226</v>
      </c>
      <c r="C69" s="17" t="s">
        <v>66</v>
      </c>
      <c r="D69" s="98">
        <f t="shared" ref="D69:E69" si="61">+D70+D71</f>
        <v>60144080</v>
      </c>
      <c r="E69" s="98">
        <f t="shared" si="61"/>
        <v>0</v>
      </c>
      <c r="F69" s="98">
        <f t="shared" ref="F69" si="62">+F70+F71</f>
        <v>3568316.97</v>
      </c>
      <c r="G69" s="98">
        <f t="shared" ref="G69:I69" si="63">+G70+G71</f>
        <v>6987237.8300000001</v>
      </c>
      <c r="H69" s="98">
        <f t="shared" si="63"/>
        <v>3569077.35</v>
      </c>
      <c r="I69" s="98">
        <f t="shared" si="63"/>
        <v>3611550.47</v>
      </c>
      <c r="J69" s="98">
        <f t="shared" ref="J69" si="64">+J70+J71</f>
        <v>17736182.620000001</v>
      </c>
      <c r="L69" s="83"/>
    </row>
    <row r="70" spans="2:12" x14ac:dyDescent="0.2">
      <c r="B70" s="14" t="s">
        <v>67</v>
      </c>
      <c r="C70" s="15" t="s">
        <v>214</v>
      </c>
      <c r="D70" s="93">
        <v>5000000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f t="shared" ref="J70:J71" si="65">+E70+F70+G70+H70+I70</f>
        <v>0</v>
      </c>
    </row>
    <row r="71" spans="2:12" ht="18" customHeight="1" x14ac:dyDescent="0.2">
      <c r="B71" s="14" t="s">
        <v>68</v>
      </c>
      <c r="C71" s="15" t="s">
        <v>215</v>
      </c>
      <c r="D71" s="93">
        <v>55144080</v>
      </c>
      <c r="E71" s="93">
        <v>0</v>
      </c>
      <c r="F71" s="93">
        <v>3568316.97</v>
      </c>
      <c r="G71" s="93">
        <v>6987237.8300000001</v>
      </c>
      <c r="H71" s="93">
        <v>3569077.35</v>
      </c>
      <c r="I71" s="93">
        <v>3611550.47</v>
      </c>
      <c r="J71" s="93">
        <f t="shared" si="65"/>
        <v>17736182.620000001</v>
      </c>
    </row>
    <row r="72" spans="2:12" ht="25.5" x14ac:dyDescent="0.2">
      <c r="B72" s="16">
        <v>227</v>
      </c>
      <c r="C72" s="20" t="s">
        <v>69</v>
      </c>
      <c r="D72" s="98">
        <f t="shared" ref="D72:E72" si="66">SUM(D73:D77)</f>
        <v>12400000</v>
      </c>
      <c r="E72" s="98">
        <f t="shared" si="66"/>
        <v>205150.27399999998</v>
      </c>
      <c r="F72" s="98">
        <f t="shared" ref="F72" si="67">SUM(F73:F77)</f>
        <v>370697.16200000001</v>
      </c>
      <c r="G72" s="98">
        <f t="shared" ref="G72:I72" si="68">SUM(G73:G77)</f>
        <v>85771.40340000001</v>
      </c>
      <c r="H72" s="98">
        <f t="shared" si="68"/>
        <v>358698.02240000002</v>
      </c>
      <c r="I72" s="98">
        <f t="shared" si="68"/>
        <v>98375.998200000002</v>
      </c>
      <c r="J72" s="98">
        <f t="shared" ref="J72" si="69">SUM(J73:J77)</f>
        <v>1118692.8600000001</v>
      </c>
    </row>
    <row r="73" spans="2:12" ht="13.5" customHeight="1" x14ac:dyDescent="0.2">
      <c r="B73" s="14" t="s">
        <v>70</v>
      </c>
      <c r="C73" s="55" t="s">
        <v>216</v>
      </c>
      <c r="D73" s="93">
        <v>7400000</v>
      </c>
      <c r="E73" s="93">
        <v>192947.46399999998</v>
      </c>
      <c r="F73" s="93">
        <v>0</v>
      </c>
      <c r="G73" s="93">
        <v>0</v>
      </c>
      <c r="H73" s="93">
        <v>0</v>
      </c>
      <c r="I73" s="93">
        <v>0</v>
      </c>
      <c r="J73" s="93">
        <f t="shared" ref="J73:J77" si="70">+E73+F73+G73+H73+I73</f>
        <v>192947.46399999998</v>
      </c>
    </row>
    <row r="74" spans="2:12" ht="13.5" customHeight="1" x14ac:dyDescent="0.2">
      <c r="B74" s="14" t="s">
        <v>71</v>
      </c>
      <c r="C74" s="55" t="s">
        <v>217</v>
      </c>
      <c r="D74" s="93">
        <v>1700000</v>
      </c>
      <c r="E74" s="93">
        <v>0</v>
      </c>
      <c r="F74" s="93">
        <v>0</v>
      </c>
      <c r="G74" s="93">
        <v>0</v>
      </c>
      <c r="H74" s="93">
        <v>0</v>
      </c>
      <c r="I74" s="93">
        <v>0</v>
      </c>
      <c r="J74" s="93">
        <f t="shared" si="70"/>
        <v>0</v>
      </c>
    </row>
    <row r="75" spans="2:12" ht="13.5" customHeight="1" x14ac:dyDescent="0.2">
      <c r="B75" s="14" t="s">
        <v>309</v>
      </c>
      <c r="C75" s="55" t="s">
        <v>310</v>
      </c>
      <c r="D75" s="93">
        <v>1300000</v>
      </c>
      <c r="E75" s="93">
        <v>0</v>
      </c>
      <c r="F75" s="93">
        <v>0</v>
      </c>
      <c r="G75" s="93">
        <v>0</v>
      </c>
      <c r="H75" s="93">
        <v>0</v>
      </c>
      <c r="I75" s="93">
        <v>0</v>
      </c>
      <c r="J75" s="93">
        <f t="shared" si="70"/>
        <v>0</v>
      </c>
    </row>
    <row r="76" spans="2:12" ht="13.5" customHeight="1" x14ac:dyDescent="0.2">
      <c r="B76" s="14" t="s">
        <v>72</v>
      </c>
      <c r="C76" s="55" t="s">
        <v>218</v>
      </c>
      <c r="D76" s="93">
        <v>1500000</v>
      </c>
      <c r="E76" s="93">
        <v>12202.81</v>
      </c>
      <c r="F76" s="93">
        <v>365387.16200000001</v>
      </c>
      <c r="G76" s="93">
        <v>80461.40340000001</v>
      </c>
      <c r="H76" s="93">
        <v>353388.02240000002</v>
      </c>
      <c r="I76" s="93">
        <v>27376</v>
      </c>
      <c r="J76" s="93">
        <f t="shared" si="70"/>
        <v>838815.39780000004</v>
      </c>
    </row>
    <row r="77" spans="2:12" ht="13.5" customHeight="1" x14ac:dyDescent="0.2">
      <c r="B77" s="14" t="s">
        <v>73</v>
      </c>
      <c r="C77" s="55" t="s">
        <v>219</v>
      </c>
      <c r="D77" s="93">
        <v>500000</v>
      </c>
      <c r="E77" s="93">
        <v>0</v>
      </c>
      <c r="F77" s="93">
        <v>5310</v>
      </c>
      <c r="G77" s="93">
        <v>5310</v>
      </c>
      <c r="H77" s="93">
        <v>5310</v>
      </c>
      <c r="I77" s="93">
        <v>70999.998200000002</v>
      </c>
      <c r="J77" s="93">
        <f t="shared" si="70"/>
        <v>86929.998200000002</v>
      </c>
    </row>
    <row r="78" spans="2:12" x14ac:dyDescent="0.2">
      <c r="B78" s="16">
        <v>228</v>
      </c>
      <c r="C78" s="57" t="s">
        <v>74</v>
      </c>
      <c r="D78" s="98">
        <f t="shared" ref="D78:J78" si="71">+D79+D80+D81+D82+D83+D89</f>
        <v>28983384</v>
      </c>
      <c r="E78" s="98">
        <f t="shared" si="71"/>
        <v>5281113.3410957996</v>
      </c>
      <c r="F78" s="98">
        <f t="shared" si="71"/>
        <v>630931.22459999996</v>
      </c>
      <c r="G78" s="98">
        <f>+G79+G80+G81+G82+G83+G89</f>
        <v>958544.61379999993</v>
      </c>
      <c r="H78" s="98">
        <f>+H79+H80+H81+H82+H83+H89</f>
        <v>953365.71739999996</v>
      </c>
      <c r="I78" s="98">
        <f>+I79+I80+I81+I82+I83+I89</f>
        <v>1325977.3201000001</v>
      </c>
      <c r="J78" s="98">
        <f t="shared" si="71"/>
        <v>9149932.2169957999</v>
      </c>
    </row>
    <row r="79" spans="2:12" x14ac:dyDescent="0.2">
      <c r="B79" s="14" t="s">
        <v>75</v>
      </c>
      <c r="C79" s="15" t="s">
        <v>220</v>
      </c>
      <c r="D79" s="93">
        <v>2000000</v>
      </c>
      <c r="E79" s="93">
        <v>121285.48000000003</v>
      </c>
      <c r="F79" s="93">
        <v>91724.139999999985</v>
      </c>
      <c r="G79" s="93">
        <v>181314.56</v>
      </c>
      <c r="H79" s="93">
        <v>81960.92</v>
      </c>
      <c r="I79" s="93">
        <v>79690.080000000002</v>
      </c>
      <c r="J79" s="93">
        <f t="shared" ref="J79:J82" si="72">+E79+F79+G79+H79+I79</f>
        <v>555975.17999999993</v>
      </c>
    </row>
    <row r="80" spans="2:12" x14ac:dyDescent="0.2">
      <c r="B80" s="14" t="s">
        <v>76</v>
      </c>
      <c r="C80" s="23" t="s">
        <v>221</v>
      </c>
      <c r="D80" s="93">
        <v>400000</v>
      </c>
      <c r="E80" s="93">
        <v>24113.854600000002</v>
      </c>
      <c r="F80" s="93">
        <v>30120.786199999999</v>
      </c>
      <c r="G80" s="93">
        <v>6984.9982</v>
      </c>
      <c r="H80" s="93">
        <v>76364.797399999996</v>
      </c>
      <c r="I80" s="93">
        <v>64054.288</v>
      </c>
      <c r="J80" s="93">
        <f t="shared" si="72"/>
        <v>201638.72440000001</v>
      </c>
    </row>
    <row r="81" spans="2:10" x14ac:dyDescent="0.2">
      <c r="B81" s="14" t="s">
        <v>77</v>
      </c>
      <c r="C81" s="23" t="s">
        <v>222</v>
      </c>
      <c r="D81" s="93">
        <v>7353384</v>
      </c>
      <c r="E81" s="93">
        <v>546439.00649579999</v>
      </c>
      <c r="F81" s="93">
        <v>378516.29839999997</v>
      </c>
      <c r="G81" s="93">
        <v>10308.387999999999</v>
      </c>
      <c r="H81" s="93">
        <v>0</v>
      </c>
      <c r="I81" s="93">
        <v>100608.96950000001</v>
      </c>
      <c r="J81" s="93">
        <f t="shared" si="72"/>
        <v>1035872.6623958</v>
      </c>
    </row>
    <row r="82" spans="2:10" x14ac:dyDescent="0.2">
      <c r="B82" s="114" t="s">
        <v>291</v>
      </c>
      <c r="C82" s="23" t="s">
        <v>292</v>
      </c>
      <c r="D82" s="115">
        <v>200000</v>
      </c>
      <c r="E82" s="115">
        <v>0</v>
      </c>
      <c r="F82" s="115">
        <v>0</v>
      </c>
      <c r="G82" s="115">
        <v>0</v>
      </c>
      <c r="H82" s="115">
        <v>3000</v>
      </c>
      <c r="I82" s="115">
        <v>0</v>
      </c>
      <c r="J82" s="115">
        <f t="shared" si="72"/>
        <v>3000</v>
      </c>
    </row>
    <row r="83" spans="2:10" x14ac:dyDescent="0.2">
      <c r="B83" s="27">
        <v>2287</v>
      </c>
      <c r="C83" s="28" t="s">
        <v>78</v>
      </c>
      <c r="D83" s="99">
        <f t="shared" ref="D83:J83" si="73">+D84+D85+D86+D87+D88</f>
        <v>11130000</v>
      </c>
      <c r="E83" s="99">
        <f t="shared" si="73"/>
        <v>4589275</v>
      </c>
      <c r="F83" s="99">
        <f t="shared" si="73"/>
        <v>130570</v>
      </c>
      <c r="G83" s="99">
        <f t="shared" si="73"/>
        <v>757936.66759999993</v>
      </c>
      <c r="H83" s="99">
        <f t="shared" ref="H83:I83" si="74">+H84+H85+H86+H87+H88</f>
        <v>792040</v>
      </c>
      <c r="I83" s="99">
        <f t="shared" si="74"/>
        <v>717123.98259999999</v>
      </c>
      <c r="J83" s="99">
        <f t="shared" si="73"/>
        <v>6986945.6502</v>
      </c>
    </row>
    <row r="84" spans="2:10" x14ac:dyDescent="0.2">
      <c r="B84" s="24" t="s">
        <v>293</v>
      </c>
      <c r="C84" s="25" t="s">
        <v>78</v>
      </c>
      <c r="D84" s="93">
        <v>100000</v>
      </c>
      <c r="E84" s="93">
        <v>0</v>
      </c>
      <c r="F84" s="93">
        <v>0</v>
      </c>
      <c r="G84" s="93">
        <v>0</v>
      </c>
      <c r="H84" s="93">
        <v>0</v>
      </c>
      <c r="I84" s="93">
        <v>124999.996</v>
      </c>
      <c r="J84" s="93">
        <f t="shared" ref="J84:J88" si="75">+E84+F84+G84+H84+I84</f>
        <v>124999.996</v>
      </c>
    </row>
    <row r="85" spans="2:10" x14ac:dyDescent="0.2">
      <c r="B85" s="14" t="s">
        <v>79</v>
      </c>
      <c r="C85" s="15" t="s">
        <v>223</v>
      </c>
      <c r="D85" s="93">
        <v>1000000</v>
      </c>
      <c r="E85" s="93">
        <v>0</v>
      </c>
      <c r="F85" s="93">
        <v>0</v>
      </c>
      <c r="G85" s="93">
        <v>481969.99699999997</v>
      </c>
      <c r="H85" s="93">
        <v>181720</v>
      </c>
      <c r="I85" s="93">
        <v>228920</v>
      </c>
      <c r="J85" s="93">
        <f t="shared" si="75"/>
        <v>892609.99699999997</v>
      </c>
    </row>
    <row r="86" spans="2:10" x14ac:dyDescent="0.2">
      <c r="B86" s="14" t="s">
        <v>80</v>
      </c>
      <c r="C86" s="15" t="s">
        <v>317</v>
      </c>
      <c r="D86" s="93">
        <v>7030000</v>
      </c>
      <c r="E86" s="93">
        <v>4345275</v>
      </c>
      <c r="F86" s="93">
        <v>0</v>
      </c>
      <c r="G86" s="93">
        <v>500</v>
      </c>
      <c r="H86" s="93">
        <v>328560</v>
      </c>
      <c r="I86" s="93">
        <v>9000</v>
      </c>
      <c r="J86" s="93">
        <f t="shared" si="75"/>
        <v>4683335</v>
      </c>
    </row>
    <row r="87" spans="2:10" x14ac:dyDescent="0.2">
      <c r="B87" s="14" t="s">
        <v>81</v>
      </c>
      <c r="C87" s="29" t="s">
        <v>225</v>
      </c>
      <c r="D87" s="93">
        <v>1000000</v>
      </c>
      <c r="E87" s="93">
        <v>0</v>
      </c>
      <c r="F87" s="93">
        <v>0</v>
      </c>
      <c r="G87" s="93">
        <v>0</v>
      </c>
      <c r="H87" s="93">
        <v>37760</v>
      </c>
      <c r="I87" s="93">
        <v>47200</v>
      </c>
      <c r="J87" s="93">
        <f t="shared" si="75"/>
        <v>84960</v>
      </c>
    </row>
    <row r="88" spans="2:10" x14ac:dyDescent="0.2">
      <c r="B88" s="14" t="s">
        <v>82</v>
      </c>
      <c r="C88" s="15" t="s">
        <v>226</v>
      </c>
      <c r="D88" s="93">
        <v>2000000</v>
      </c>
      <c r="E88" s="93">
        <v>244000</v>
      </c>
      <c r="F88" s="93">
        <v>130570</v>
      </c>
      <c r="G88" s="93">
        <v>275466.67059999995</v>
      </c>
      <c r="H88" s="93">
        <v>244000</v>
      </c>
      <c r="I88" s="93">
        <v>307003.9866</v>
      </c>
      <c r="J88" s="93">
        <f t="shared" si="75"/>
        <v>1201040.6572</v>
      </c>
    </row>
    <row r="89" spans="2:10" x14ac:dyDescent="0.2">
      <c r="B89" s="18">
        <v>2288</v>
      </c>
      <c r="C89" s="19" t="s">
        <v>83</v>
      </c>
      <c r="D89" s="99">
        <f t="shared" ref="D89:J89" si="76">+D90</f>
        <v>7900000</v>
      </c>
      <c r="E89" s="99">
        <f t="shared" si="76"/>
        <v>0</v>
      </c>
      <c r="F89" s="99">
        <f t="shared" si="76"/>
        <v>0</v>
      </c>
      <c r="G89" s="99">
        <f t="shared" si="76"/>
        <v>2000</v>
      </c>
      <c r="H89" s="99">
        <f t="shared" si="76"/>
        <v>0</v>
      </c>
      <c r="I89" s="99">
        <f t="shared" si="76"/>
        <v>364500</v>
      </c>
      <c r="J89" s="99">
        <f t="shared" si="76"/>
        <v>366500</v>
      </c>
    </row>
    <row r="90" spans="2:10" x14ac:dyDescent="0.2">
      <c r="B90" s="14" t="s">
        <v>84</v>
      </c>
      <c r="C90" s="15" t="s">
        <v>85</v>
      </c>
      <c r="D90" s="93">
        <v>7900000</v>
      </c>
      <c r="E90" s="93">
        <v>0</v>
      </c>
      <c r="F90" s="93">
        <v>0</v>
      </c>
      <c r="G90" s="93">
        <v>2000</v>
      </c>
      <c r="H90" s="93">
        <v>0</v>
      </c>
      <c r="I90" s="93">
        <v>364500</v>
      </c>
      <c r="J90" s="93">
        <f>+E90+F90+G90+H90+I90</f>
        <v>366500</v>
      </c>
    </row>
    <row r="91" spans="2:10" x14ac:dyDescent="0.2">
      <c r="B91" s="21">
        <v>229</v>
      </c>
      <c r="C91" s="22" t="s">
        <v>227</v>
      </c>
      <c r="D91" s="97">
        <f t="shared" ref="D91:J91" si="77">+D92+D94</f>
        <v>10900000</v>
      </c>
      <c r="E91" s="97">
        <f t="shared" si="77"/>
        <v>0</v>
      </c>
      <c r="F91" s="97">
        <f t="shared" si="77"/>
        <v>718053.6</v>
      </c>
      <c r="G91" s="97">
        <f t="shared" si="77"/>
        <v>189405.95</v>
      </c>
      <c r="H91" s="97">
        <f t="shared" ref="H91:I91" si="78">+H92+H94</f>
        <v>817445.89</v>
      </c>
      <c r="I91" s="97">
        <f t="shared" si="78"/>
        <v>1108322.0866999999</v>
      </c>
      <c r="J91" s="97">
        <f t="shared" si="77"/>
        <v>2833227.5266999998</v>
      </c>
    </row>
    <row r="92" spans="2:10" s="56" customFormat="1" x14ac:dyDescent="0.2">
      <c r="B92" s="16">
        <v>2291</v>
      </c>
      <c r="C92" s="17" t="s">
        <v>318</v>
      </c>
      <c r="D92" s="98">
        <f t="shared" ref="D92:J92" si="79">+D93</f>
        <v>1000000</v>
      </c>
      <c r="E92" s="98">
        <f t="shared" si="79"/>
        <v>0</v>
      </c>
      <c r="F92" s="98">
        <f t="shared" si="79"/>
        <v>0</v>
      </c>
      <c r="G92" s="98">
        <f t="shared" si="79"/>
        <v>0</v>
      </c>
      <c r="H92" s="98">
        <f t="shared" si="79"/>
        <v>0</v>
      </c>
      <c r="I92" s="98">
        <f t="shared" si="79"/>
        <v>278456.40000000002</v>
      </c>
      <c r="J92" s="98">
        <f t="shared" si="79"/>
        <v>278456.40000000002</v>
      </c>
    </row>
    <row r="93" spans="2:10" s="56" customFormat="1" x14ac:dyDescent="0.2">
      <c r="B93" s="14" t="s">
        <v>319</v>
      </c>
      <c r="C93" s="15" t="s">
        <v>318</v>
      </c>
      <c r="D93" s="93">
        <v>1000000</v>
      </c>
      <c r="E93" s="93">
        <v>0</v>
      </c>
      <c r="F93" s="93">
        <v>0</v>
      </c>
      <c r="G93" s="93">
        <v>0</v>
      </c>
      <c r="H93" s="93">
        <v>0</v>
      </c>
      <c r="I93" s="93">
        <v>278456.40000000002</v>
      </c>
      <c r="J93" s="93">
        <f>+E93+F93+G93+H93+I93</f>
        <v>278456.40000000002</v>
      </c>
    </row>
    <row r="94" spans="2:10" s="56" customFormat="1" x14ac:dyDescent="0.2">
      <c r="B94" s="16">
        <v>2292</v>
      </c>
      <c r="C94" s="17" t="s">
        <v>320</v>
      </c>
      <c r="D94" s="98">
        <f t="shared" ref="D94:J94" si="80">+D95+D96</f>
        <v>9900000</v>
      </c>
      <c r="E94" s="98">
        <f t="shared" si="80"/>
        <v>0</v>
      </c>
      <c r="F94" s="98">
        <f t="shared" si="80"/>
        <v>718053.6</v>
      </c>
      <c r="G94" s="98">
        <f t="shared" si="80"/>
        <v>189405.95</v>
      </c>
      <c r="H94" s="98">
        <f t="shared" ref="H94:I94" si="81">+H95+H96</f>
        <v>817445.89</v>
      </c>
      <c r="I94" s="98">
        <f t="shared" si="81"/>
        <v>829865.68669999996</v>
      </c>
      <c r="J94" s="98">
        <f t="shared" si="80"/>
        <v>2554771.1266999999</v>
      </c>
    </row>
    <row r="95" spans="2:10" x14ac:dyDescent="0.2">
      <c r="B95" s="114" t="s">
        <v>314</v>
      </c>
      <c r="C95" s="15" t="s">
        <v>339</v>
      </c>
      <c r="D95" s="115">
        <v>6000000</v>
      </c>
      <c r="E95" s="115">
        <v>0</v>
      </c>
      <c r="F95" s="115">
        <v>0</v>
      </c>
      <c r="G95" s="115">
        <v>189405.95</v>
      </c>
      <c r="H95" s="115">
        <v>817445.89</v>
      </c>
      <c r="I95" s="115">
        <v>342991.7867</v>
      </c>
      <c r="J95" s="115">
        <f t="shared" ref="J95:J96" si="82">+E95+F95+G95+H95+I95</f>
        <v>1349843.6267000001</v>
      </c>
    </row>
    <row r="96" spans="2:10" x14ac:dyDescent="0.2">
      <c r="B96" s="14" t="s">
        <v>86</v>
      </c>
      <c r="C96" s="15" t="s">
        <v>228</v>
      </c>
      <c r="D96" s="93">
        <v>3900000</v>
      </c>
      <c r="E96" s="93">
        <v>0</v>
      </c>
      <c r="F96" s="93">
        <v>718053.6</v>
      </c>
      <c r="G96" s="93">
        <v>0</v>
      </c>
      <c r="H96" s="93">
        <v>0</v>
      </c>
      <c r="I96" s="93">
        <v>486873.9</v>
      </c>
      <c r="J96" s="93">
        <f t="shared" si="82"/>
        <v>1204927.5</v>
      </c>
    </row>
    <row r="97" spans="2:10" x14ac:dyDescent="0.2">
      <c r="B97" s="21">
        <v>23</v>
      </c>
      <c r="C97" s="22" t="s">
        <v>87</v>
      </c>
      <c r="D97" s="97">
        <f t="shared" ref="D97:J97" si="83">+D98+D104+D109+D115+D117+D122+D139+D147</f>
        <v>32521999</v>
      </c>
      <c r="E97" s="97">
        <f t="shared" si="83"/>
        <v>1681733.8788000001</v>
      </c>
      <c r="F97" s="97">
        <f t="shared" si="83"/>
        <v>5411051.6856200024</v>
      </c>
      <c r="G97" s="97">
        <f t="shared" si="83"/>
        <v>1581392.3410000019</v>
      </c>
      <c r="H97" s="97">
        <f t="shared" ref="H97:I97" si="84">+H98+H104+H109+H115+H117+H122+H139+H147</f>
        <v>3171553.2470999993</v>
      </c>
      <c r="I97" s="97">
        <f t="shared" si="84"/>
        <v>2561775.818744</v>
      </c>
      <c r="J97" s="97">
        <f t="shared" si="83"/>
        <v>14407506.971264005</v>
      </c>
    </row>
    <row r="98" spans="2:10" x14ac:dyDescent="0.2">
      <c r="B98" s="16">
        <v>231</v>
      </c>
      <c r="C98" s="20" t="s">
        <v>88</v>
      </c>
      <c r="D98" s="98">
        <f t="shared" ref="D98:E98" si="85">+D99+D100</f>
        <v>3121000</v>
      </c>
      <c r="E98" s="98">
        <f t="shared" si="85"/>
        <v>193098.83059999999</v>
      </c>
      <c r="F98" s="98">
        <f t="shared" ref="F98" si="86">+F99+F100</f>
        <v>624817.20402000006</v>
      </c>
      <c r="G98" s="98">
        <f t="shared" ref="G98:I98" si="87">+G99+G100</f>
        <v>236787.3014</v>
      </c>
      <c r="H98" s="98">
        <f t="shared" si="87"/>
        <v>156098.98000000001</v>
      </c>
      <c r="I98" s="98">
        <f t="shared" si="87"/>
        <v>282611.81390000001</v>
      </c>
      <c r="J98" s="98">
        <f t="shared" ref="J98" si="88">+J99+J100</f>
        <v>1493414.1299199997</v>
      </c>
    </row>
    <row r="99" spans="2:10" x14ac:dyDescent="0.2">
      <c r="B99" s="14" t="s">
        <v>89</v>
      </c>
      <c r="C99" s="15" t="s">
        <v>340</v>
      </c>
      <c r="D99" s="93">
        <v>2721000</v>
      </c>
      <c r="E99" s="93">
        <v>193011.51059999998</v>
      </c>
      <c r="F99" s="93">
        <v>527411.21102000005</v>
      </c>
      <c r="G99" s="93">
        <v>225112.3014</v>
      </c>
      <c r="H99" s="93">
        <v>138763.98000000001</v>
      </c>
      <c r="I99" s="93">
        <v>249768.4939</v>
      </c>
      <c r="J99" s="93">
        <f>+E99+F99+G99+H99+I99</f>
        <v>1334067.4969199998</v>
      </c>
    </row>
    <row r="100" spans="2:10" x14ac:dyDescent="0.2">
      <c r="B100" s="18">
        <v>2313</v>
      </c>
      <c r="C100" s="19" t="s">
        <v>90</v>
      </c>
      <c r="D100" s="99">
        <f t="shared" ref="D100:E100" si="89">SUM(D101:D103)</f>
        <v>400000</v>
      </c>
      <c r="E100" s="99">
        <f t="shared" si="89"/>
        <v>87.32</v>
      </c>
      <c r="F100" s="99">
        <f t="shared" ref="F100" si="90">SUM(F101:F103)</f>
        <v>97405.993000000002</v>
      </c>
      <c r="G100" s="99">
        <f t="shared" ref="G100:I100" si="91">SUM(G101:G103)</f>
        <v>11675</v>
      </c>
      <c r="H100" s="99">
        <f t="shared" si="91"/>
        <v>17335</v>
      </c>
      <c r="I100" s="99">
        <f t="shared" si="91"/>
        <v>32843.32</v>
      </c>
      <c r="J100" s="99">
        <f t="shared" ref="J100" si="92">SUM(J101:J103)</f>
        <v>159346.633</v>
      </c>
    </row>
    <row r="101" spans="2:10" x14ac:dyDescent="0.2">
      <c r="B101" s="14" t="s">
        <v>91</v>
      </c>
      <c r="C101" s="15" t="s">
        <v>229</v>
      </c>
      <c r="D101" s="93">
        <v>50000</v>
      </c>
      <c r="E101" s="93">
        <v>0</v>
      </c>
      <c r="F101" s="93">
        <v>0</v>
      </c>
      <c r="G101" s="93">
        <v>0</v>
      </c>
      <c r="H101" s="93">
        <v>0</v>
      </c>
      <c r="I101" s="93">
        <v>0</v>
      </c>
      <c r="J101" s="93">
        <f t="shared" ref="J101:J103" si="93">+E101+F101+G101+H101+I101</f>
        <v>0</v>
      </c>
    </row>
    <row r="102" spans="2:10" x14ac:dyDescent="0.2">
      <c r="B102" s="24" t="s">
        <v>92</v>
      </c>
      <c r="C102" s="25" t="s">
        <v>230</v>
      </c>
      <c r="D102" s="93">
        <v>50000</v>
      </c>
      <c r="E102" s="93">
        <v>0</v>
      </c>
      <c r="F102" s="93">
        <v>95894</v>
      </c>
      <c r="G102" s="93">
        <v>11675</v>
      </c>
      <c r="H102" s="93">
        <v>17335</v>
      </c>
      <c r="I102" s="93">
        <v>31661</v>
      </c>
      <c r="J102" s="93">
        <f t="shared" si="93"/>
        <v>156565</v>
      </c>
    </row>
    <row r="103" spans="2:10" x14ac:dyDescent="0.2">
      <c r="B103" s="24" t="s">
        <v>93</v>
      </c>
      <c r="C103" s="25" t="s">
        <v>231</v>
      </c>
      <c r="D103" s="93">
        <v>300000</v>
      </c>
      <c r="E103" s="93">
        <v>87.32</v>
      </c>
      <c r="F103" s="93">
        <v>1511.9929999999999</v>
      </c>
      <c r="G103" s="93">
        <v>0</v>
      </c>
      <c r="H103" s="93">
        <v>0</v>
      </c>
      <c r="I103" s="93">
        <v>1182.3200000000002</v>
      </c>
      <c r="J103" s="93">
        <f t="shared" si="93"/>
        <v>2781.6329999999998</v>
      </c>
    </row>
    <row r="104" spans="2:10" ht="18" customHeight="1" x14ac:dyDescent="0.2">
      <c r="B104" s="16">
        <v>232</v>
      </c>
      <c r="C104" s="74" t="s">
        <v>94</v>
      </c>
      <c r="D104" s="98">
        <f t="shared" ref="D104:E104" si="94">SUM(D105:D108)</f>
        <v>550000</v>
      </c>
      <c r="E104" s="98">
        <f t="shared" si="94"/>
        <v>167.56</v>
      </c>
      <c r="F104" s="98">
        <f t="shared" ref="F104" si="95">SUM(F105:F108)</f>
        <v>0</v>
      </c>
      <c r="G104" s="98">
        <f t="shared" ref="G104:I104" si="96">SUM(G105:G108)</f>
        <v>77172</v>
      </c>
      <c r="H104" s="98">
        <f t="shared" si="96"/>
        <v>79650</v>
      </c>
      <c r="I104" s="98">
        <f t="shared" si="96"/>
        <v>10220.25</v>
      </c>
      <c r="J104" s="98">
        <f t="shared" ref="J104" si="97">SUM(J105:J108)</f>
        <v>167209.81</v>
      </c>
    </row>
    <row r="105" spans="2:10" x14ac:dyDescent="0.2">
      <c r="B105" s="14" t="s">
        <v>95</v>
      </c>
      <c r="C105" s="15" t="s">
        <v>232</v>
      </c>
      <c r="D105" s="93">
        <v>50000</v>
      </c>
      <c r="E105" s="93">
        <v>0</v>
      </c>
      <c r="F105" s="93">
        <v>0</v>
      </c>
      <c r="G105" s="93">
        <v>0</v>
      </c>
      <c r="H105" s="93">
        <v>0</v>
      </c>
      <c r="I105" s="93">
        <v>4097.3999999999996</v>
      </c>
      <c r="J105" s="93">
        <f t="shared" ref="J105:J108" si="98">+E105+F105+G105+H105+I105</f>
        <v>4097.3999999999996</v>
      </c>
    </row>
    <row r="106" spans="2:10" x14ac:dyDescent="0.2">
      <c r="B106" s="24" t="s">
        <v>96</v>
      </c>
      <c r="C106" s="15" t="s">
        <v>233</v>
      </c>
      <c r="D106" s="93">
        <v>200000</v>
      </c>
      <c r="E106" s="93">
        <v>167.56</v>
      </c>
      <c r="F106" s="93">
        <v>0</v>
      </c>
      <c r="G106" s="93">
        <v>77172</v>
      </c>
      <c r="H106" s="93">
        <v>0</v>
      </c>
      <c r="I106" s="93">
        <v>0</v>
      </c>
      <c r="J106" s="93">
        <f t="shared" si="98"/>
        <v>77339.56</v>
      </c>
    </row>
    <row r="107" spans="2:10" x14ac:dyDescent="0.2">
      <c r="B107" s="14" t="s">
        <v>97</v>
      </c>
      <c r="C107" s="15" t="s">
        <v>234</v>
      </c>
      <c r="D107" s="93">
        <v>200000</v>
      </c>
      <c r="E107" s="93">
        <v>0</v>
      </c>
      <c r="F107" s="93">
        <v>0</v>
      </c>
      <c r="G107" s="93">
        <v>0</v>
      </c>
      <c r="H107" s="93">
        <v>79650</v>
      </c>
      <c r="I107" s="93">
        <v>6122.8499999999995</v>
      </c>
      <c r="J107" s="93">
        <f t="shared" si="98"/>
        <v>85772.85</v>
      </c>
    </row>
    <row r="108" spans="2:10" x14ac:dyDescent="0.2">
      <c r="B108" s="24" t="s">
        <v>98</v>
      </c>
      <c r="C108" s="15" t="s">
        <v>99</v>
      </c>
      <c r="D108" s="93">
        <v>100000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f t="shared" si="98"/>
        <v>0</v>
      </c>
    </row>
    <row r="109" spans="2:10" x14ac:dyDescent="0.2">
      <c r="B109" s="16">
        <v>233</v>
      </c>
      <c r="C109" s="57" t="s">
        <v>235</v>
      </c>
      <c r="D109" s="98">
        <f t="shared" ref="D109:E109" si="99">SUM(D110:D114)</f>
        <v>1051000</v>
      </c>
      <c r="E109" s="98">
        <f t="shared" si="99"/>
        <v>93359.682000000001</v>
      </c>
      <c r="F109" s="98">
        <f t="shared" ref="F109" si="100">SUM(F110:F114)</f>
        <v>522543.8982</v>
      </c>
      <c r="G109" s="98">
        <f t="shared" ref="G109:I109" si="101">SUM(G110:G114)</f>
        <v>79660.354200000002</v>
      </c>
      <c r="H109" s="98">
        <f t="shared" si="101"/>
        <v>119886.08840000001</v>
      </c>
      <c r="I109" s="98">
        <f t="shared" si="101"/>
        <v>11502.073</v>
      </c>
      <c r="J109" s="98">
        <f t="shared" ref="J109" si="102">SUM(J110:J114)</f>
        <v>826952.09580000001</v>
      </c>
    </row>
    <row r="110" spans="2:10" x14ac:dyDescent="0.2">
      <c r="B110" s="14" t="s">
        <v>100</v>
      </c>
      <c r="C110" s="15" t="s">
        <v>236</v>
      </c>
      <c r="D110" s="93">
        <v>500000</v>
      </c>
      <c r="E110" s="93">
        <v>0</v>
      </c>
      <c r="F110" s="93">
        <v>444588.6</v>
      </c>
      <c r="G110" s="93">
        <v>0</v>
      </c>
      <c r="H110" s="93">
        <v>0</v>
      </c>
      <c r="I110" s="93">
        <v>0</v>
      </c>
      <c r="J110" s="93">
        <f t="shared" ref="J110:J114" si="103">+E110+F110+G110+H110+I110</f>
        <v>444588.6</v>
      </c>
    </row>
    <row r="111" spans="2:10" x14ac:dyDescent="0.2">
      <c r="B111" s="14" t="s">
        <v>101</v>
      </c>
      <c r="C111" s="29" t="s">
        <v>237</v>
      </c>
      <c r="D111" s="93">
        <v>200000</v>
      </c>
      <c r="E111" s="93">
        <v>93359.682000000001</v>
      </c>
      <c r="F111" s="93">
        <v>77955.298200000005</v>
      </c>
      <c r="G111" s="93">
        <v>79660.354200000002</v>
      </c>
      <c r="H111" s="93">
        <v>79884.088400000008</v>
      </c>
      <c r="I111" s="93">
        <v>4977.0506000000005</v>
      </c>
      <c r="J111" s="93">
        <f t="shared" si="103"/>
        <v>335836.47340000002</v>
      </c>
    </row>
    <row r="112" spans="2:10" x14ac:dyDescent="0.2">
      <c r="B112" s="14" t="s">
        <v>102</v>
      </c>
      <c r="C112" s="15" t="s">
        <v>238</v>
      </c>
      <c r="D112" s="93">
        <v>200000</v>
      </c>
      <c r="E112" s="93">
        <v>0</v>
      </c>
      <c r="F112" s="93">
        <v>0</v>
      </c>
      <c r="G112" s="93">
        <v>0</v>
      </c>
      <c r="H112" s="93">
        <v>40002</v>
      </c>
      <c r="I112" s="93">
        <v>6525.0223999999998</v>
      </c>
      <c r="J112" s="93">
        <f t="shared" si="103"/>
        <v>46527.022400000002</v>
      </c>
    </row>
    <row r="113" spans="2:11" x14ac:dyDescent="0.2">
      <c r="B113" s="14" t="s">
        <v>103</v>
      </c>
      <c r="C113" s="15" t="s">
        <v>239</v>
      </c>
      <c r="D113" s="93">
        <v>100000</v>
      </c>
      <c r="E113" s="93">
        <v>0</v>
      </c>
      <c r="F113" s="93">
        <v>0</v>
      </c>
      <c r="G113" s="93">
        <v>0</v>
      </c>
      <c r="H113" s="93">
        <v>0</v>
      </c>
      <c r="I113" s="93">
        <v>0</v>
      </c>
      <c r="J113" s="93">
        <f t="shared" si="103"/>
        <v>0</v>
      </c>
    </row>
    <row r="114" spans="2:11" x14ac:dyDescent="0.2">
      <c r="B114" s="24" t="s">
        <v>104</v>
      </c>
      <c r="C114" s="15" t="s">
        <v>240</v>
      </c>
      <c r="D114" s="93">
        <v>51000</v>
      </c>
      <c r="E114" s="93">
        <v>0</v>
      </c>
      <c r="F114" s="93">
        <v>0</v>
      </c>
      <c r="G114" s="93">
        <v>0</v>
      </c>
      <c r="H114" s="93">
        <v>0</v>
      </c>
      <c r="I114" s="93">
        <v>0</v>
      </c>
      <c r="J114" s="93">
        <f t="shared" si="103"/>
        <v>0</v>
      </c>
    </row>
    <row r="115" spans="2:11" x14ac:dyDescent="0.2">
      <c r="B115" s="16">
        <v>234</v>
      </c>
      <c r="C115" s="74" t="s">
        <v>105</v>
      </c>
      <c r="D115" s="98">
        <f t="shared" ref="D115:J115" si="104">+D116</f>
        <v>100000</v>
      </c>
      <c r="E115" s="98">
        <f t="shared" si="104"/>
        <v>0</v>
      </c>
      <c r="F115" s="98">
        <f t="shared" si="104"/>
        <v>1286.1500000000001</v>
      </c>
      <c r="G115" s="98">
        <f t="shared" si="104"/>
        <v>0</v>
      </c>
      <c r="H115" s="98">
        <f t="shared" si="104"/>
        <v>0</v>
      </c>
      <c r="I115" s="98">
        <f t="shared" si="104"/>
        <v>0</v>
      </c>
      <c r="J115" s="98">
        <f t="shared" si="104"/>
        <v>1286.1500000000001</v>
      </c>
    </row>
    <row r="116" spans="2:11" x14ac:dyDescent="0.2">
      <c r="B116" s="24" t="s">
        <v>106</v>
      </c>
      <c r="C116" s="25" t="s">
        <v>241</v>
      </c>
      <c r="D116" s="93">
        <v>100000</v>
      </c>
      <c r="E116" s="93">
        <v>0</v>
      </c>
      <c r="F116" s="93">
        <v>1286.1500000000001</v>
      </c>
      <c r="G116" s="93">
        <v>0</v>
      </c>
      <c r="H116" s="93">
        <v>0</v>
      </c>
      <c r="I116" s="93">
        <v>0</v>
      </c>
      <c r="J116" s="93">
        <f>+E116+F116+G116+H116+I116</f>
        <v>1286.1500000000001</v>
      </c>
    </row>
    <row r="117" spans="2:11" x14ac:dyDescent="0.2">
      <c r="B117" s="16">
        <v>235</v>
      </c>
      <c r="C117" s="57" t="s">
        <v>185</v>
      </c>
      <c r="D117" s="98">
        <f t="shared" ref="D117:E117" si="105">+D118+D119+D120+D121</f>
        <v>1199000</v>
      </c>
      <c r="E117" s="98">
        <f t="shared" si="105"/>
        <v>75853.668600000005</v>
      </c>
      <c r="F117" s="98">
        <f t="shared" ref="F117" si="106">+F118+F119+F120+F121</f>
        <v>6138.9753999999994</v>
      </c>
      <c r="G117" s="98">
        <f t="shared" ref="G117:I117" si="107">+G118+G119+G120+G121</f>
        <v>3238.9740000000002</v>
      </c>
      <c r="H117" s="98">
        <f t="shared" si="107"/>
        <v>92354.257600000012</v>
      </c>
      <c r="I117" s="98">
        <f t="shared" si="107"/>
        <v>18684.0481</v>
      </c>
      <c r="J117" s="98">
        <f t="shared" ref="J117" si="108">+J118+J119+J120+J121</f>
        <v>196269.92369999998</v>
      </c>
    </row>
    <row r="118" spans="2:11" x14ac:dyDescent="0.2">
      <c r="B118" s="24" t="s">
        <v>107</v>
      </c>
      <c r="C118" s="25" t="s">
        <v>242</v>
      </c>
      <c r="D118" s="93">
        <v>50000</v>
      </c>
      <c r="E118" s="93">
        <v>0</v>
      </c>
      <c r="F118" s="93">
        <v>0</v>
      </c>
      <c r="G118" s="93">
        <v>0</v>
      </c>
      <c r="H118" s="93">
        <v>0</v>
      </c>
      <c r="I118" s="93">
        <v>0</v>
      </c>
      <c r="J118" s="93">
        <f t="shared" ref="J118:J121" si="109">+E118+F118+G118+H118+I118</f>
        <v>0</v>
      </c>
    </row>
    <row r="119" spans="2:11" x14ac:dyDescent="0.2">
      <c r="B119" s="14" t="s">
        <v>108</v>
      </c>
      <c r="C119" s="15" t="s">
        <v>243</v>
      </c>
      <c r="D119" s="93">
        <v>500000</v>
      </c>
      <c r="E119" s="93">
        <v>75520</v>
      </c>
      <c r="F119" s="93">
        <v>0</v>
      </c>
      <c r="G119" s="93">
        <v>0</v>
      </c>
      <c r="H119" s="93">
        <v>54000.009600000005</v>
      </c>
      <c r="I119" s="93">
        <v>0</v>
      </c>
      <c r="J119" s="93">
        <f t="shared" si="109"/>
        <v>129520.0096</v>
      </c>
      <c r="K119" s="88"/>
    </row>
    <row r="120" spans="2:11" x14ac:dyDescent="0.2">
      <c r="B120" s="14" t="s">
        <v>109</v>
      </c>
      <c r="C120" s="15" t="s">
        <v>244</v>
      </c>
      <c r="D120" s="93">
        <v>50000</v>
      </c>
      <c r="E120" s="93">
        <v>0</v>
      </c>
      <c r="F120" s="93">
        <v>0</v>
      </c>
      <c r="G120" s="93">
        <v>0</v>
      </c>
      <c r="H120" s="93">
        <v>0</v>
      </c>
      <c r="I120" s="93">
        <v>0</v>
      </c>
      <c r="J120" s="93">
        <f t="shared" si="109"/>
        <v>0</v>
      </c>
    </row>
    <row r="121" spans="2:11" x14ac:dyDescent="0.2">
      <c r="B121" s="14" t="s">
        <v>110</v>
      </c>
      <c r="C121" s="29" t="s">
        <v>183</v>
      </c>
      <c r="D121" s="93">
        <v>599000</v>
      </c>
      <c r="E121" s="93">
        <v>333.66860000000003</v>
      </c>
      <c r="F121" s="93">
        <v>6138.9753999999994</v>
      </c>
      <c r="G121" s="93">
        <v>3238.9740000000002</v>
      </c>
      <c r="H121" s="93">
        <v>38354.248</v>
      </c>
      <c r="I121" s="93">
        <v>18684.0481</v>
      </c>
      <c r="J121" s="93">
        <f t="shared" si="109"/>
        <v>66749.914099999995</v>
      </c>
    </row>
    <row r="122" spans="2:11" x14ac:dyDescent="0.2">
      <c r="B122" s="16">
        <v>236</v>
      </c>
      <c r="C122" s="20" t="s">
        <v>184</v>
      </c>
      <c r="D122" s="98">
        <f t="shared" ref="D122:J122" si="110">+D123+D127+D131+D134+D137</f>
        <v>1800000</v>
      </c>
      <c r="E122" s="98">
        <f t="shared" si="110"/>
        <v>4187.7727999999997</v>
      </c>
      <c r="F122" s="98">
        <f t="shared" si="110"/>
        <v>10618.432799999999</v>
      </c>
      <c r="G122" s="98">
        <f t="shared" si="110"/>
        <v>6921.9867999999997</v>
      </c>
      <c r="H122" s="98">
        <f t="shared" ref="H122:I122" si="111">+H123+H127+H131+H134+H137</f>
        <v>56690.728199999998</v>
      </c>
      <c r="I122" s="98">
        <f t="shared" si="111"/>
        <v>47349.260999999999</v>
      </c>
      <c r="J122" s="98">
        <f t="shared" si="110"/>
        <v>125768.18160000001</v>
      </c>
    </row>
    <row r="123" spans="2:11" x14ac:dyDescent="0.2">
      <c r="B123" s="27">
        <v>2361</v>
      </c>
      <c r="C123" s="30" t="s">
        <v>111</v>
      </c>
      <c r="D123" s="99">
        <f t="shared" ref="D123:E123" si="112">SUM(D124:D126)</f>
        <v>300000</v>
      </c>
      <c r="E123" s="99">
        <f t="shared" si="112"/>
        <v>0</v>
      </c>
      <c r="F123" s="99">
        <f t="shared" ref="F123" si="113">SUM(F124:F126)</f>
        <v>0</v>
      </c>
      <c r="G123" s="99">
        <f t="shared" ref="G123:I123" si="114">SUM(G124:G126)</f>
        <v>0</v>
      </c>
      <c r="H123" s="99">
        <f t="shared" si="114"/>
        <v>22782.413399999998</v>
      </c>
      <c r="I123" s="99">
        <f t="shared" si="114"/>
        <v>0</v>
      </c>
      <c r="J123" s="99">
        <f t="shared" ref="J123" si="115">SUM(J124:J126)</f>
        <v>22782.413399999998</v>
      </c>
    </row>
    <row r="124" spans="2:11" x14ac:dyDescent="0.2">
      <c r="B124" s="14" t="s">
        <v>112</v>
      </c>
      <c r="C124" s="15" t="s">
        <v>245</v>
      </c>
      <c r="D124" s="93">
        <v>100000</v>
      </c>
      <c r="E124" s="93">
        <v>0</v>
      </c>
      <c r="F124" s="93">
        <v>0</v>
      </c>
      <c r="G124" s="93">
        <v>0</v>
      </c>
      <c r="H124" s="93">
        <v>514.99919999999997</v>
      </c>
      <c r="I124" s="93">
        <v>0</v>
      </c>
      <c r="J124" s="93">
        <f t="shared" ref="J124:J126" si="116">+E124+F124+G124+H124+I124</f>
        <v>514.99919999999997</v>
      </c>
    </row>
    <row r="125" spans="2:11" x14ac:dyDescent="0.2">
      <c r="B125" s="14" t="s">
        <v>113</v>
      </c>
      <c r="C125" s="15" t="s">
        <v>246</v>
      </c>
      <c r="D125" s="93">
        <v>100000</v>
      </c>
      <c r="E125" s="93">
        <v>0</v>
      </c>
      <c r="F125" s="93">
        <v>0</v>
      </c>
      <c r="G125" s="93">
        <v>0</v>
      </c>
      <c r="H125" s="93">
        <v>22267.414199999999</v>
      </c>
      <c r="I125" s="93">
        <v>0</v>
      </c>
      <c r="J125" s="93">
        <f t="shared" si="116"/>
        <v>22267.414199999999</v>
      </c>
    </row>
    <row r="126" spans="2:11" x14ac:dyDescent="0.2">
      <c r="B126" s="14" t="s">
        <v>114</v>
      </c>
      <c r="C126" s="15" t="s">
        <v>247</v>
      </c>
      <c r="D126" s="93">
        <v>100000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f t="shared" si="116"/>
        <v>0</v>
      </c>
    </row>
    <row r="127" spans="2:11" x14ac:dyDescent="0.2">
      <c r="B127" s="27">
        <v>2362</v>
      </c>
      <c r="C127" s="28" t="s">
        <v>115</v>
      </c>
      <c r="D127" s="99">
        <f t="shared" ref="D127:E127" si="117">SUM(D128:D130)</f>
        <v>300000</v>
      </c>
      <c r="E127" s="99">
        <f t="shared" si="117"/>
        <v>0</v>
      </c>
      <c r="F127" s="99">
        <f t="shared" ref="F127" si="118">SUM(F128:F130)</f>
        <v>0</v>
      </c>
      <c r="G127" s="99">
        <f t="shared" ref="G127:I127" si="119">SUM(G128:G130)</f>
        <v>0</v>
      </c>
      <c r="H127" s="99">
        <f t="shared" si="119"/>
        <v>0</v>
      </c>
      <c r="I127" s="99">
        <f t="shared" si="119"/>
        <v>1840</v>
      </c>
      <c r="J127" s="99">
        <f t="shared" ref="J127" si="120">SUM(J128:J130)</f>
        <v>1840</v>
      </c>
    </row>
    <row r="128" spans="2:11" x14ac:dyDescent="0.2">
      <c r="B128" s="14" t="s">
        <v>116</v>
      </c>
      <c r="C128" s="15" t="s">
        <v>248</v>
      </c>
      <c r="D128" s="93">
        <v>100000</v>
      </c>
      <c r="E128" s="93">
        <v>0</v>
      </c>
      <c r="F128" s="93">
        <v>0</v>
      </c>
      <c r="G128" s="93">
        <v>0</v>
      </c>
      <c r="H128" s="93">
        <v>0</v>
      </c>
      <c r="I128" s="93">
        <v>1840</v>
      </c>
      <c r="J128" s="93">
        <f t="shared" ref="J128:J130" si="121">+E128+F128+G128+H128+I128</f>
        <v>1840</v>
      </c>
    </row>
    <row r="129" spans="2:10" x14ac:dyDescent="0.2">
      <c r="B129" s="14" t="s">
        <v>117</v>
      </c>
      <c r="C129" s="15" t="s">
        <v>249</v>
      </c>
      <c r="D129" s="93">
        <v>100000</v>
      </c>
      <c r="E129" s="93">
        <v>0</v>
      </c>
      <c r="F129" s="93">
        <v>0</v>
      </c>
      <c r="G129" s="93">
        <v>0</v>
      </c>
      <c r="H129" s="93">
        <v>0</v>
      </c>
      <c r="I129" s="93">
        <v>0</v>
      </c>
      <c r="J129" s="93">
        <f t="shared" si="121"/>
        <v>0</v>
      </c>
    </row>
    <row r="130" spans="2:10" x14ac:dyDescent="0.2">
      <c r="B130" s="14" t="s">
        <v>118</v>
      </c>
      <c r="C130" s="15" t="s">
        <v>250</v>
      </c>
      <c r="D130" s="93">
        <v>100000</v>
      </c>
      <c r="E130" s="93">
        <v>0</v>
      </c>
      <c r="F130" s="93">
        <v>0</v>
      </c>
      <c r="G130" s="93">
        <v>0</v>
      </c>
      <c r="H130" s="93">
        <v>0</v>
      </c>
      <c r="I130" s="93">
        <v>0</v>
      </c>
      <c r="J130" s="93">
        <f t="shared" si="121"/>
        <v>0</v>
      </c>
    </row>
    <row r="131" spans="2:10" x14ac:dyDescent="0.2">
      <c r="B131" s="27">
        <v>2363</v>
      </c>
      <c r="C131" s="28" t="s">
        <v>119</v>
      </c>
      <c r="D131" s="99">
        <f t="shared" ref="D131:J131" si="122">+D132+D133</f>
        <v>900000</v>
      </c>
      <c r="E131" s="99">
        <f t="shared" si="122"/>
        <v>4187.7727999999997</v>
      </c>
      <c r="F131" s="99">
        <f t="shared" si="122"/>
        <v>10618.432799999999</v>
      </c>
      <c r="G131" s="99">
        <f t="shared" si="122"/>
        <v>6921.9867999999997</v>
      </c>
      <c r="H131" s="99">
        <f t="shared" ref="H131:I131" si="123">+H132+H133</f>
        <v>33908.3148</v>
      </c>
      <c r="I131" s="99">
        <f t="shared" si="123"/>
        <v>45509.260999999999</v>
      </c>
      <c r="J131" s="99">
        <f t="shared" si="122"/>
        <v>101145.76820000001</v>
      </c>
    </row>
    <row r="132" spans="2:10" ht="16.5" customHeight="1" x14ac:dyDescent="0.2">
      <c r="B132" s="14" t="s">
        <v>120</v>
      </c>
      <c r="C132" s="62" t="s">
        <v>251</v>
      </c>
      <c r="D132" s="93">
        <v>800000</v>
      </c>
      <c r="E132" s="93">
        <v>4187.7727999999997</v>
      </c>
      <c r="F132" s="93">
        <v>0</v>
      </c>
      <c r="G132" s="93">
        <v>508.03</v>
      </c>
      <c r="H132" s="93">
        <v>6680.9948000000004</v>
      </c>
      <c r="I132" s="93">
        <v>33606.006000000001</v>
      </c>
      <c r="J132" s="93">
        <f t="shared" ref="J132:J133" si="124">+E132+F132+G132+H132+I132</f>
        <v>44982.803599999999</v>
      </c>
    </row>
    <row r="133" spans="2:10" ht="16.5" customHeight="1" x14ac:dyDescent="0.2">
      <c r="B133" s="114" t="s">
        <v>294</v>
      </c>
      <c r="C133" s="62" t="s">
        <v>295</v>
      </c>
      <c r="D133" s="115">
        <v>100000</v>
      </c>
      <c r="E133" s="115">
        <v>0</v>
      </c>
      <c r="F133" s="115">
        <v>10618.432799999999</v>
      </c>
      <c r="G133" s="115">
        <v>6413.9567999999999</v>
      </c>
      <c r="H133" s="115">
        <v>27227.32</v>
      </c>
      <c r="I133" s="115">
        <v>11903.255000000001</v>
      </c>
      <c r="J133" s="115">
        <f t="shared" si="124"/>
        <v>56162.964600000007</v>
      </c>
    </row>
    <row r="134" spans="2:10" x14ac:dyDescent="0.2">
      <c r="B134" s="27">
        <v>2364</v>
      </c>
      <c r="C134" s="28" t="s">
        <v>121</v>
      </c>
      <c r="D134" s="99">
        <f t="shared" ref="D134:E134" si="125">+D135+D136</f>
        <v>200000</v>
      </c>
      <c r="E134" s="99">
        <f t="shared" si="125"/>
        <v>0</v>
      </c>
      <c r="F134" s="99">
        <f t="shared" ref="F134" si="126">+F135+F136</f>
        <v>0</v>
      </c>
      <c r="G134" s="99">
        <f t="shared" ref="G134:I134" si="127">+G135+G136</f>
        <v>0</v>
      </c>
      <c r="H134" s="99">
        <f t="shared" si="127"/>
        <v>0</v>
      </c>
      <c r="I134" s="99">
        <f t="shared" si="127"/>
        <v>0</v>
      </c>
      <c r="J134" s="99">
        <f t="shared" ref="J134" si="128">+J135+J136</f>
        <v>0</v>
      </c>
    </row>
    <row r="135" spans="2:10" ht="13.5" customHeight="1" x14ac:dyDescent="0.2">
      <c r="B135" s="14" t="s">
        <v>122</v>
      </c>
      <c r="C135" s="15" t="s">
        <v>252</v>
      </c>
      <c r="D135" s="93">
        <v>100000</v>
      </c>
      <c r="E135" s="93">
        <v>0</v>
      </c>
      <c r="F135" s="93">
        <v>0</v>
      </c>
      <c r="G135" s="93">
        <v>0</v>
      </c>
      <c r="H135" s="93">
        <v>0</v>
      </c>
      <c r="I135" s="93">
        <v>0</v>
      </c>
      <c r="J135" s="93">
        <f t="shared" ref="J135:J136" si="129">+E135+F135+G135+H135+I135</f>
        <v>0</v>
      </c>
    </row>
    <row r="136" spans="2:10" ht="14.25" customHeight="1" x14ac:dyDescent="0.2">
      <c r="B136" s="14" t="s">
        <v>123</v>
      </c>
      <c r="C136" s="15" t="s">
        <v>253</v>
      </c>
      <c r="D136" s="93">
        <v>100000</v>
      </c>
      <c r="E136" s="93">
        <v>0</v>
      </c>
      <c r="F136" s="93">
        <v>0</v>
      </c>
      <c r="G136" s="93">
        <v>0</v>
      </c>
      <c r="H136" s="93">
        <v>0</v>
      </c>
      <c r="I136" s="93">
        <v>0</v>
      </c>
      <c r="J136" s="93">
        <f t="shared" si="129"/>
        <v>0</v>
      </c>
    </row>
    <row r="137" spans="2:10" ht="17.25" customHeight="1" x14ac:dyDescent="0.2">
      <c r="B137" s="27">
        <v>2369</v>
      </c>
      <c r="C137" s="28" t="s">
        <v>124</v>
      </c>
      <c r="D137" s="99">
        <f t="shared" ref="D137:J137" si="130">+D138</f>
        <v>100000</v>
      </c>
      <c r="E137" s="99">
        <f t="shared" si="130"/>
        <v>0</v>
      </c>
      <c r="F137" s="99">
        <f t="shared" si="130"/>
        <v>0</v>
      </c>
      <c r="G137" s="99">
        <f t="shared" si="130"/>
        <v>0</v>
      </c>
      <c r="H137" s="99">
        <f t="shared" si="130"/>
        <v>0</v>
      </c>
      <c r="I137" s="99">
        <f t="shared" si="130"/>
        <v>0</v>
      </c>
      <c r="J137" s="99">
        <f t="shared" si="130"/>
        <v>0</v>
      </c>
    </row>
    <row r="138" spans="2:10" ht="17.25" customHeight="1" x14ac:dyDescent="0.2">
      <c r="B138" s="24" t="s">
        <v>125</v>
      </c>
      <c r="C138" s="25" t="s">
        <v>254</v>
      </c>
      <c r="D138" s="93">
        <v>100000</v>
      </c>
      <c r="E138" s="93">
        <v>0</v>
      </c>
      <c r="F138" s="93">
        <v>0</v>
      </c>
      <c r="G138" s="93">
        <v>0</v>
      </c>
      <c r="H138" s="93">
        <v>0</v>
      </c>
      <c r="I138" s="93">
        <v>0</v>
      </c>
      <c r="J138" s="93">
        <f>+E138+F138+G138+H138+I138</f>
        <v>0</v>
      </c>
    </row>
    <row r="139" spans="2:10" ht="25.5" x14ac:dyDescent="0.2">
      <c r="B139" s="16">
        <v>237</v>
      </c>
      <c r="C139" s="20" t="s">
        <v>126</v>
      </c>
      <c r="D139" s="98">
        <f t="shared" ref="D139:E139" si="131">+D140+D144</f>
        <v>15100000</v>
      </c>
      <c r="E139" s="98">
        <f t="shared" si="131"/>
        <v>1145001.9800000002</v>
      </c>
      <c r="F139" s="98">
        <f t="shared" ref="F139" si="132">+F140+F144</f>
        <v>2613964.8818000024</v>
      </c>
      <c r="G139" s="98">
        <f t="shared" ref="G139:I139" si="133">+G140+G144</f>
        <v>1119260.9770000018</v>
      </c>
      <c r="H139" s="98">
        <f t="shared" si="133"/>
        <v>1125154.8312000001</v>
      </c>
      <c r="I139" s="98">
        <f t="shared" si="133"/>
        <v>1143822.6188000001</v>
      </c>
      <c r="J139" s="98">
        <f t="shared" ref="J139" si="134">+J140+J144</f>
        <v>7147205.2888000049</v>
      </c>
    </row>
    <row r="140" spans="2:10" x14ac:dyDescent="0.2">
      <c r="B140" s="27">
        <v>2371</v>
      </c>
      <c r="C140" s="28" t="s">
        <v>127</v>
      </c>
      <c r="D140" s="102">
        <f t="shared" ref="D140:E140" si="135">SUM(D141:D143)</f>
        <v>14700000</v>
      </c>
      <c r="E140" s="102">
        <f t="shared" si="135"/>
        <v>1113324.8800000001</v>
      </c>
      <c r="F140" s="102">
        <f t="shared" ref="F140" si="136">SUM(F141:F143)</f>
        <v>2612324.8800000022</v>
      </c>
      <c r="G140" s="102">
        <f t="shared" ref="G140:I140" si="137">SUM(G141:G143)</f>
        <v>1118135.9800000018</v>
      </c>
      <c r="H140" s="102">
        <f t="shared" si="137"/>
        <v>1125154.8312000001</v>
      </c>
      <c r="I140" s="102">
        <f t="shared" si="137"/>
        <v>1126511.24</v>
      </c>
      <c r="J140" s="102">
        <f t="shared" ref="J140" si="138">SUM(J141:J143)</f>
        <v>7095451.811200005</v>
      </c>
    </row>
    <row r="141" spans="2:10" x14ac:dyDescent="0.2">
      <c r="B141" s="14" t="s">
        <v>128</v>
      </c>
      <c r="C141" s="15" t="s">
        <v>129</v>
      </c>
      <c r="D141" s="93">
        <v>7400000</v>
      </c>
      <c r="E141" s="93">
        <v>568052.47000000009</v>
      </c>
      <c r="F141" s="93">
        <v>2068052.4700000011</v>
      </c>
      <c r="G141" s="93">
        <v>568324.97000000102</v>
      </c>
      <c r="H141" s="93">
        <v>568052.47000000009</v>
      </c>
      <c r="I141" s="93">
        <v>574953.15</v>
      </c>
      <c r="J141" s="93">
        <f t="shared" ref="J141:J143" si="139">+E141+F141+G141+H141+I141</f>
        <v>4347435.5300000031</v>
      </c>
    </row>
    <row r="142" spans="2:10" x14ac:dyDescent="0.2">
      <c r="B142" s="14" t="s">
        <v>130</v>
      </c>
      <c r="C142" s="15" t="s">
        <v>131</v>
      </c>
      <c r="D142" s="93">
        <v>7200000</v>
      </c>
      <c r="E142" s="93">
        <v>545272.41</v>
      </c>
      <c r="F142" s="93">
        <v>544272.41000000096</v>
      </c>
      <c r="G142" s="93">
        <v>549811.01000000094</v>
      </c>
      <c r="H142" s="93">
        <v>544272.41</v>
      </c>
      <c r="I142" s="93">
        <v>551173.09</v>
      </c>
      <c r="J142" s="93">
        <f t="shared" si="139"/>
        <v>2734801.3300000019</v>
      </c>
    </row>
    <row r="143" spans="2:10" x14ac:dyDescent="0.2">
      <c r="B143" s="14" t="s">
        <v>132</v>
      </c>
      <c r="C143" s="15" t="s">
        <v>133</v>
      </c>
      <c r="D143" s="93">
        <v>100000</v>
      </c>
      <c r="E143" s="93">
        <v>0</v>
      </c>
      <c r="F143" s="93">
        <v>0</v>
      </c>
      <c r="G143" s="93">
        <v>0</v>
      </c>
      <c r="H143" s="93">
        <v>12829.951199999998</v>
      </c>
      <c r="I143" s="93">
        <v>385</v>
      </c>
      <c r="J143" s="93">
        <f t="shared" si="139"/>
        <v>13214.951199999998</v>
      </c>
    </row>
    <row r="144" spans="2:10" x14ac:dyDescent="0.2">
      <c r="B144" s="27">
        <v>2372</v>
      </c>
      <c r="C144" s="28" t="s">
        <v>134</v>
      </c>
      <c r="D144" s="102">
        <f t="shared" ref="D144:J144" si="140">+D145+D146</f>
        <v>400000</v>
      </c>
      <c r="E144" s="102">
        <f t="shared" si="140"/>
        <v>31677.1</v>
      </c>
      <c r="F144" s="102">
        <f t="shared" si="140"/>
        <v>1640.0018</v>
      </c>
      <c r="G144" s="102">
        <f t="shared" si="140"/>
        <v>1124.9969999999998</v>
      </c>
      <c r="H144" s="102">
        <f t="shared" ref="H144:I144" si="141">+H145+H146</f>
        <v>0</v>
      </c>
      <c r="I144" s="102">
        <f t="shared" si="141"/>
        <v>17311.378799999999</v>
      </c>
      <c r="J144" s="102">
        <f t="shared" si="140"/>
        <v>51753.477599999998</v>
      </c>
    </row>
    <row r="145" spans="2:10" x14ac:dyDescent="0.2">
      <c r="B145" s="24" t="s">
        <v>135</v>
      </c>
      <c r="C145" s="61" t="s">
        <v>255</v>
      </c>
      <c r="D145" s="93">
        <v>300000</v>
      </c>
      <c r="E145" s="93">
        <v>31677.1</v>
      </c>
      <c r="F145" s="93">
        <v>0</v>
      </c>
      <c r="G145" s="93">
        <v>0</v>
      </c>
      <c r="H145" s="93">
        <v>0</v>
      </c>
      <c r="I145" s="93">
        <v>5655.8933999999999</v>
      </c>
      <c r="J145" s="93">
        <f t="shared" ref="J145:J146" si="142">+E145+F145+G145+H145+I145</f>
        <v>37332.993399999999</v>
      </c>
    </row>
    <row r="146" spans="2:10" ht="16.5" customHeight="1" x14ac:dyDescent="0.2">
      <c r="B146" s="14" t="s">
        <v>296</v>
      </c>
      <c r="C146" s="55" t="s">
        <v>297</v>
      </c>
      <c r="D146" s="93">
        <v>100000</v>
      </c>
      <c r="E146" s="93">
        <v>0</v>
      </c>
      <c r="F146" s="93">
        <v>1640.0018</v>
      </c>
      <c r="G146" s="93">
        <v>1124.9969999999998</v>
      </c>
      <c r="H146" s="93">
        <v>0</v>
      </c>
      <c r="I146" s="93">
        <v>11655.4854</v>
      </c>
      <c r="J146" s="93">
        <f t="shared" si="142"/>
        <v>14420.484199999999</v>
      </c>
    </row>
    <row r="147" spans="2:10" x14ac:dyDescent="0.2">
      <c r="B147" s="16">
        <v>239</v>
      </c>
      <c r="C147" s="57" t="s">
        <v>256</v>
      </c>
      <c r="D147" s="98">
        <f t="shared" ref="D147:J147" si="143">+D148+D149+D150+D151+D152+D153+D154+D155</f>
        <v>9600999</v>
      </c>
      <c r="E147" s="98">
        <f t="shared" si="143"/>
        <v>170064.38479999997</v>
      </c>
      <c r="F147" s="98">
        <f t="shared" si="143"/>
        <v>1631682.1433999999</v>
      </c>
      <c r="G147" s="98">
        <f t="shared" si="143"/>
        <v>58350.747600000002</v>
      </c>
      <c r="H147" s="98">
        <f t="shared" ref="H147:I147" si="144">+H148+H149+H150+H151+H152+H153+H154+H155</f>
        <v>1541718.3616999995</v>
      </c>
      <c r="I147" s="98">
        <f t="shared" si="144"/>
        <v>1047585.7539440001</v>
      </c>
      <c r="J147" s="98">
        <f t="shared" si="143"/>
        <v>4449401.3914440004</v>
      </c>
    </row>
    <row r="148" spans="2:10" x14ac:dyDescent="0.2">
      <c r="B148" s="14" t="s">
        <v>136</v>
      </c>
      <c r="C148" s="55" t="s">
        <v>257</v>
      </c>
      <c r="D148" s="93">
        <v>800000</v>
      </c>
      <c r="E148" s="93">
        <v>155007.58479999998</v>
      </c>
      <c r="F148" s="93">
        <v>39020.720000000001</v>
      </c>
      <c r="G148" s="93">
        <v>33043.480000000003</v>
      </c>
      <c r="H148" s="93">
        <v>71993.157000000007</v>
      </c>
      <c r="I148" s="93">
        <v>162488.5306</v>
      </c>
      <c r="J148" s="93">
        <f t="shared" ref="J148:J155" si="145">+E148+F148+G148+H148+I148</f>
        <v>461553.47240000003</v>
      </c>
    </row>
    <row r="149" spans="2:10" ht="16.5" customHeight="1" x14ac:dyDescent="0.2">
      <c r="B149" s="14" t="s">
        <v>137</v>
      </c>
      <c r="C149" s="55" t="s">
        <v>258</v>
      </c>
      <c r="D149" s="93">
        <v>7600000</v>
      </c>
      <c r="E149" s="93">
        <v>13732.25</v>
      </c>
      <c r="F149" s="93">
        <v>1529624.4065999999</v>
      </c>
      <c r="G149" s="93">
        <v>8403.1104000000014</v>
      </c>
      <c r="H149" s="93">
        <v>1263681.8115999999</v>
      </c>
      <c r="I149" s="93">
        <v>522191.34280000004</v>
      </c>
      <c r="J149" s="93">
        <f t="shared" si="145"/>
        <v>3337632.9213999999</v>
      </c>
    </row>
    <row r="150" spans="2:10" x14ac:dyDescent="0.2">
      <c r="B150" s="14" t="s">
        <v>138</v>
      </c>
      <c r="C150" s="62" t="s">
        <v>259</v>
      </c>
      <c r="D150" s="93">
        <v>100000</v>
      </c>
      <c r="E150" s="93">
        <v>0</v>
      </c>
      <c r="F150" s="93">
        <v>0</v>
      </c>
      <c r="G150" s="93">
        <v>0</v>
      </c>
      <c r="H150" s="93">
        <v>0</v>
      </c>
      <c r="I150" s="93">
        <v>4958.8319999999994</v>
      </c>
      <c r="J150" s="93">
        <f t="shared" si="145"/>
        <v>4958.8319999999994</v>
      </c>
    </row>
    <row r="151" spans="2:10" ht="15.75" customHeight="1" x14ac:dyDescent="0.2">
      <c r="B151" s="24" t="s">
        <v>139</v>
      </c>
      <c r="C151" s="61" t="s">
        <v>260</v>
      </c>
      <c r="D151" s="93">
        <v>50999</v>
      </c>
      <c r="E151" s="93">
        <v>0</v>
      </c>
      <c r="F151" s="93">
        <v>0</v>
      </c>
      <c r="G151" s="93">
        <v>0</v>
      </c>
      <c r="H151" s="93">
        <v>0</v>
      </c>
      <c r="I151" s="93">
        <v>0</v>
      </c>
      <c r="J151" s="93">
        <f t="shared" si="145"/>
        <v>0</v>
      </c>
    </row>
    <row r="152" spans="2:10" x14ac:dyDescent="0.2">
      <c r="B152" s="24" t="s">
        <v>140</v>
      </c>
      <c r="C152" s="61" t="s">
        <v>261</v>
      </c>
      <c r="D152" s="93">
        <v>50000</v>
      </c>
      <c r="E152" s="93">
        <v>0</v>
      </c>
      <c r="F152" s="93">
        <v>59000</v>
      </c>
      <c r="G152" s="93">
        <v>2119.3000000000002</v>
      </c>
      <c r="H152" s="93">
        <v>0</v>
      </c>
      <c r="I152" s="93">
        <v>89299.197390000001</v>
      </c>
      <c r="J152" s="93">
        <f t="shared" si="145"/>
        <v>150418.49739</v>
      </c>
    </row>
    <row r="153" spans="2:10" ht="16.5" customHeight="1" x14ac:dyDescent="0.2">
      <c r="B153" s="14" t="s">
        <v>141</v>
      </c>
      <c r="C153" s="55" t="s">
        <v>262</v>
      </c>
      <c r="D153" s="93">
        <v>800000</v>
      </c>
      <c r="E153" s="93">
        <v>1324.55</v>
      </c>
      <c r="F153" s="93">
        <v>4037.0168000000003</v>
      </c>
      <c r="G153" s="93">
        <v>12715.774399999998</v>
      </c>
      <c r="H153" s="93">
        <v>155754.81390000001</v>
      </c>
      <c r="I153" s="93">
        <v>247770.83835399998</v>
      </c>
      <c r="J153" s="93">
        <f t="shared" si="145"/>
        <v>421602.99345399998</v>
      </c>
    </row>
    <row r="154" spans="2:10" ht="16.5" customHeight="1" x14ac:dyDescent="0.2">
      <c r="B154" s="14" t="s">
        <v>298</v>
      </c>
      <c r="C154" s="55" t="s">
        <v>300</v>
      </c>
      <c r="D154" s="115">
        <v>100000</v>
      </c>
      <c r="E154" s="115">
        <v>0</v>
      </c>
      <c r="F154" s="115">
        <v>0</v>
      </c>
      <c r="G154" s="115">
        <v>0</v>
      </c>
      <c r="H154" s="115">
        <v>13723.4</v>
      </c>
      <c r="I154" s="115">
        <v>1510.4</v>
      </c>
      <c r="J154" s="115">
        <f t="shared" si="145"/>
        <v>15233.8</v>
      </c>
    </row>
    <row r="155" spans="2:10" ht="16.5" customHeight="1" x14ac:dyDescent="0.2">
      <c r="B155" s="14" t="s">
        <v>299</v>
      </c>
      <c r="C155" s="55" t="s">
        <v>301</v>
      </c>
      <c r="D155" s="115">
        <v>100000</v>
      </c>
      <c r="E155" s="115">
        <v>0</v>
      </c>
      <c r="F155" s="115">
        <v>0</v>
      </c>
      <c r="G155" s="115">
        <v>2069.0828000000001</v>
      </c>
      <c r="H155" s="115">
        <v>36565.179199999999</v>
      </c>
      <c r="I155" s="115">
        <v>19366.612799999999</v>
      </c>
      <c r="J155" s="115">
        <f t="shared" si="145"/>
        <v>58000.874800000005</v>
      </c>
    </row>
    <row r="156" spans="2:10" x14ac:dyDescent="0.2">
      <c r="B156" s="21">
        <v>24</v>
      </c>
      <c r="C156" s="31" t="s">
        <v>142</v>
      </c>
      <c r="D156" s="97">
        <f t="shared" ref="D156:J156" si="146">+D157</f>
        <v>2280154</v>
      </c>
      <c r="E156" s="97">
        <f>+E157</f>
        <v>60000</v>
      </c>
      <c r="F156" s="97">
        <f>+F157</f>
        <v>20000</v>
      </c>
      <c r="G156" s="97">
        <f>+G157</f>
        <v>132955</v>
      </c>
      <c r="H156" s="97">
        <f>+H157</f>
        <v>150000</v>
      </c>
      <c r="I156" s="97">
        <f>+I157</f>
        <v>20000</v>
      </c>
      <c r="J156" s="97">
        <f t="shared" si="146"/>
        <v>382955</v>
      </c>
    </row>
    <row r="157" spans="2:10" ht="25.5" x14ac:dyDescent="0.2">
      <c r="B157" s="16">
        <v>241</v>
      </c>
      <c r="C157" s="57" t="s">
        <v>281</v>
      </c>
      <c r="D157" s="103">
        <f t="shared" ref="D157:J157" si="147">+D158+D159+D160</f>
        <v>2280154</v>
      </c>
      <c r="E157" s="103">
        <f t="shared" si="147"/>
        <v>60000</v>
      </c>
      <c r="F157" s="103">
        <f t="shared" si="147"/>
        <v>20000</v>
      </c>
      <c r="G157" s="103">
        <f t="shared" si="147"/>
        <v>132955</v>
      </c>
      <c r="H157" s="103">
        <f t="shared" ref="H157:I157" si="148">+H158+H159+H160</f>
        <v>150000</v>
      </c>
      <c r="I157" s="103">
        <f t="shared" si="148"/>
        <v>20000</v>
      </c>
      <c r="J157" s="103">
        <f t="shared" si="147"/>
        <v>382955</v>
      </c>
    </row>
    <row r="158" spans="2:10" ht="18.75" customHeight="1" x14ac:dyDescent="0.2">
      <c r="B158" s="14" t="s">
        <v>144</v>
      </c>
      <c r="C158" s="55" t="s">
        <v>263</v>
      </c>
      <c r="D158" s="93">
        <v>1000000</v>
      </c>
      <c r="E158" s="93">
        <v>0</v>
      </c>
      <c r="F158" s="93">
        <v>0</v>
      </c>
      <c r="G158" s="93">
        <v>0</v>
      </c>
      <c r="H158" s="93">
        <v>0</v>
      </c>
      <c r="I158" s="93">
        <v>0</v>
      </c>
      <c r="J158" s="93">
        <f t="shared" ref="J158:J160" si="149">+E158+F158+G158+H158+I158</f>
        <v>0</v>
      </c>
    </row>
    <row r="159" spans="2:10" ht="24" customHeight="1" x14ac:dyDescent="0.2">
      <c r="B159" s="14" t="s">
        <v>315</v>
      </c>
      <c r="C159" s="118" t="s">
        <v>277</v>
      </c>
      <c r="D159" s="93">
        <v>1000000</v>
      </c>
      <c r="E159" s="93">
        <v>60000</v>
      </c>
      <c r="F159" s="93">
        <v>20000</v>
      </c>
      <c r="G159" s="93">
        <v>132955</v>
      </c>
      <c r="H159" s="93">
        <v>150000</v>
      </c>
      <c r="I159" s="93">
        <v>20000</v>
      </c>
      <c r="J159" s="93">
        <f t="shared" si="149"/>
        <v>382955</v>
      </c>
    </row>
    <row r="160" spans="2:10" ht="25.5" x14ac:dyDescent="0.2">
      <c r="B160" s="14" t="s">
        <v>302</v>
      </c>
      <c r="C160" s="118" t="s">
        <v>321</v>
      </c>
      <c r="D160" s="115">
        <v>280154</v>
      </c>
      <c r="E160" s="115">
        <v>0</v>
      </c>
      <c r="F160" s="115">
        <v>0</v>
      </c>
      <c r="G160" s="115">
        <v>0</v>
      </c>
      <c r="H160" s="115">
        <v>0</v>
      </c>
      <c r="I160" s="115">
        <v>0</v>
      </c>
      <c r="J160" s="115">
        <f t="shared" si="149"/>
        <v>0</v>
      </c>
    </row>
    <row r="161" spans="2:10" ht="27" customHeight="1" x14ac:dyDescent="0.2">
      <c r="B161" s="21">
        <v>26</v>
      </c>
      <c r="C161" s="75" t="s">
        <v>147</v>
      </c>
      <c r="D161" s="97">
        <f t="shared" ref="D161:J161" si="150">+D162+D167+D170+D173+D176</f>
        <v>17807067</v>
      </c>
      <c r="E161" s="97">
        <f t="shared" si="150"/>
        <v>0</v>
      </c>
      <c r="F161" s="97">
        <f t="shared" si="150"/>
        <v>25722.0648</v>
      </c>
      <c r="G161" s="97">
        <f t="shared" si="150"/>
        <v>153356.44620000001</v>
      </c>
      <c r="H161" s="97">
        <f t="shared" ref="H161:I161" si="151">+H162+H167+H170+H173+H176</f>
        <v>62445.599999999999</v>
      </c>
      <c r="I161" s="97">
        <f t="shared" si="151"/>
        <v>1029080.5586</v>
      </c>
      <c r="J161" s="97">
        <f t="shared" si="150"/>
        <v>1270604.6696000001</v>
      </c>
    </row>
    <row r="162" spans="2:10" ht="15" customHeight="1" x14ac:dyDescent="0.2">
      <c r="B162" s="16">
        <v>261</v>
      </c>
      <c r="C162" s="57" t="s">
        <v>148</v>
      </c>
      <c r="D162" s="98">
        <f t="shared" ref="D162:E162" si="152">+D163+D164+D165+D166</f>
        <v>7207067</v>
      </c>
      <c r="E162" s="98">
        <f t="shared" si="152"/>
        <v>0</v>
      </c>
      <c r="F162" s="98">
        <f t="shared" ref="F162" si="153">+F163+F164+F165+F166</f>
        <v>25722.0648</v>
      </c>
      <c r="G162" s="98">
        <f t="shared" ref="G162:I162" si="154">+G163+G164+G165+G166</f>
        <v>153356.44620000001</v>
      </c>
      <c r="H162" s="98">
        <f t="shared" si="154"/>
        <v>62445.599999999999</v>
      </c>
      <c r="I162" s="98">
        <f t="shared" si="154"/>
        <v>664080.5514</v>
      </c>
      <c r="J162" s="98">
        <f t="shared" ref="J162" si="155">+J163+J164+J165+J166</f>
        <v>905604.66240000003</v>
      </c>
    </row>
    <row r="163" spans="2:10" x14ac:dyDescent="0.2">
      <c r="B163" s="14" t="s">
        <v>149</v>
      </c>
      <c r="C163" s="55" t="s">
        <v>264</v>
      </c>
      <c r="D163" s="93">
        <v>224934</v>
      </c>
      <c r="E163" s="93">
        <v>0</v>
      </c>
      <c r="F163" s="93">
        <v>25722.0648</v>
      </c>
      <c r="G163" s="93">
        <v>92040</v>
      </c>
      <c r="H163" s="93">
        <v>62445.599999999999</v>
      </c>
      <c r="I163" s="93">
        <v>430971.4</v>
      </c>
      <c r="J163" s="93">
        <f t="shared" ref="J163:J166" si="156">+E163+F163+G163+H163+I163</f>
        <v>611179.06480000005</v>
      </c>
    </row>
    <row r="164" spans="2:10" ht="17.25" customHeight="1" x14ac:dyDescent="0.2">
      <c r="B164" s="14" t="s">
        <v>150</v>
      </c>
      <c r="C164" s="55" t="s">
        <v>265</v>
      </c>
      <c r="D164" s="93">
        <v>6582133</v>
      </c>
      <c r="E164" s="93">
        <v>0</v>
      </c>
      <c r="F164" s="93">
        <v>0</v>
      </c>
      <c r="G164" s="93">
        <v>61316.446199999991</v>
      </c>
      <c r="H164" s="93">
        <v>0</v>
      </c>
      <c r="I164" s="93">
        <v>233109.1514</v>
      </c>
      <c r="J164" s="93">
        <f t="shared" si="156"/>
        <v>294425.59759999998</v>
      </c>
    </row>
    <row r="165" spans="2:10" ht="18" customHeight="1" x14ac:dyDescent="0.2">
      <c r="B165" s="14" t="s">
        <v>151</v>
      </c>
      <c r="C165" s="55" t="s">
        <v>152</v>
      </c>
      <c r="D165" s="93">
        <v>200000</v>
      </c>
      <c r="E165" s="93">
        <v>0</v>
      </c>
      <c r="F165" s="93">
        <v>0</v>
      </c>
      <c r="G165" s="93">
        <v>0</v>
      </c>
      <c r="H165" s="93">
        <v>0</v>
      </c>
      <c r="I165" s="93">
        <v>0</v>
      </c>
      <c r="J165" s="93">
        <f t="shared" si="156"/>
        <v>0</v>
      </c>
    </row>
    <row r="166" spans="2:10" ht="18.75" customHeight="1" x14ac:dyDescent="0.2">
      <c r="B166" s="14" t="s">
        <v>153</v>
      </c>
      <c r="C166" s="55" t="s">
        <v>266</v>
      </c>
      <c r="D166" s="93">
        <v>200000</v>
      </c>
      <c r="E166" s="93">
        <v>0</v>
      </c>
      <c r="F166" s="93">
        <v>0</v>
      </c>
      <c r="G166" s="93">
        <v>0</v>
      </c>
      <c r="H166" s="93">
        <v>0</v>
      </c>
      <c r="I166" s="93">
        <v>0</v>
      </c>
      <c r="J166" s="93">
        <f t="shared" si="156"/>
        <v>0</v>
      </c>
    </row>
    <row r="167" spans="2:10" ht="25.5" x14ac:dyDescent="0.2">
      <c r="B167" s="16">
        <v>262</v>
      </c>
      <c r="C167" s="57" t="s">
        <v>186</v>
      </c>
      <c r="D167" s="98">
        <f t="shared" ref="D167:E167" si="157">+D168+D169</f>
        <v>100000</v>
      </c>
      <c r="E167" s="98">
        <f t="shared" si="157"/>
        <v>0</v>
      </c>
      <c r="F167" s="98">
        <f t="shared" ref="F167" si="158">+F168+F169</f>
        <v>0</v>
      </c>
      <c r="G167" s="98">
        <f t="shared" ref="G167:I167" si="159">+G168+G169</f>
        <v>0</v>
      </c>
      <c r="H167" s="98">
        <f t="shared" si="159"/>
        <v>0</v>
      </c>
      <c r="I167" s="98">
        <f t="shared" si="159"/>
        <v>0</v>
      </c>
      <c r="J167" s="98">
        <f t="shared" ref="J167" si="160">+J168+J169</f>
        <v>0</v>
      </c>
    </row>
    <row r="168" spans="2:10" ht="18" customHeight="1" x14ac:dyDescent="0.2">
      <c r="B168" s="14" t="s">
        <v>154</v>
      </c>
      <c r="C168" s="55" t="s">
        <v>267</v>
      </c>
      <c r="D168" s="93">
        <v>50000</v>
      </c>
      <c r="E168" s="93">
        <v>0</v>
      </c>
      <c r="F168" s="93">
        <v>0</v>
      </c>
      <c r="G168" s="93">
        <v>0</v>
      </c>
      <c r="H168" s="93">
        <v>0</v>
      </c>
      <c r="I168" s="93">
        <v>0</v>
      </c>
      <c r="J168" s="93">
        <f t="shared" ref="J168:J169" si="161">+E168+F168+G168+H168+I168</f>
        <v>0</v>
      </c>
    </row>
    <row r="169" spans="2:10" ht="19.5" customHeight="1" x14ac:dyDescent="0.2">
      <c r="B169" s="14" t="s">
        <v>155</v>
      </c>
      <c r="C169" s="55" t="s">
        <v>268</v>
      </c>
      <c r="D169" s="93">
        <v>50000</v>
      </c>
      <c r="E169" s="93">
        <v>0</v>
      </c>
      <c r="F169" s="93">
        <v>0</v>
      </c>
      <c r="G169" s="93">
        <v>0</v>
      </c>
      <c r="H169" s="93">
        <v>0</v>
      </c>
      <c r="I169" s="93">
        <v>0</v>
      </c>
      <c r="J169" s="93">
        <f t="shared" si="161"/>
        <v>0</v>
      </c>
    </row>
    <row r="170" spans="2:10" x14ac:dyDescent="0.2">
      <c r="B170" s="76">
        <v>264</v>
      </c>
      <c r="C170" s="20" t="s">
        <v>156</v>
      </c>
      <c r="D170" s="104">
        <f t="shared" ref="D170:E170" si="162">+D171+D172</f>
        <v>3500000</v>
      </c>
      <c r="E170" s="104">
        <f t="shared" si="162"/>
        <v>0</v>
      </c>
      <c r="F170" s="104">
        <f t="shared" ref="F170" si="163">+F171+F172</f>
        <v>0</v>
      </c>
      <c r="G170" s="104">
        <f t="shared" ref="G170:I170" si="164">+G171+G172</f>
        <v>0</v>
      </c>
      <c r="H170" s="104">
        <f t="shared" si="164"/>
        <v>0</v>
      </c>
      <c r="I170" s="104">
        <f t="shared" si="164"/>
        <v>0</v>
      </c>
      <c r="J170" s="104">
        <f t="shared" ref="J170" si="165">+J171+J172</f>
        <v>0</v>
      </c>
    </row>
    <row r="171" spans="2:10" ht="18.75" customHeight="1" x14ac:dyDescent="0.2">
      <c r="B171" s="14" t="s">
        <v>157</v>
      </c>
      <c r="C171" s="23" t="s">
        <v>269</v>
      </c>
      <c r="D171" s="93">
        <v>3400000</v>
      </c>
      <c r="E171" s="93">
        <v>0</v>
      </c>
      <c r="F171" s="93">
        <v>0</v>
      </c>
      <c r="G171" s="93">
        <v>0</v>
      </c>
      <c r="H171" s="93">
        <v>0</v>
      </c>
      <c r="I171" s="93">
        <v>0</v>
      </c>
      <c r="J171" s="93">
        <f t="shared" ref="J171:J172" si="166">+E171+F171+G171+H171+I171</f>
        <v>0</v>
      </c>
    </row>
    <row r="172" spans="2:10" ht="16.5" customHeight="1" x14ac:dyDescent="0.2">
      <c r="B172" s="24" t="s">
        <v>158</v>
      </c>
      <c r="C172" s="26" t="s">
        <v>270</v>
      </c>
      <c r="D172" s="93">
        <v>100000</v>
      </c>
      <c r="E172" s="93">
        <v>0</v>
      </c>
      <c r="F172" s="93">
        <v>0</v>
      </c>
      <c r="G172" s="93">
        <v>0</v>
      </c>
      <c r="H172" s="93">
        <v>0</v>
      </c>
      <c r="I172" s="93">
        <v>0</v>
      </c>
      <c r="J172" s="93">
        <f t="shared" si="166"/>
        <v>0</v>
      </c>
    </row>
    <row r="173" spans="2:10" x14ac:dyDescent="0.2">
      <c r="B173" s="16">
        <v>265</v>
      </c>
      <c r="C173" s="57" t="s">
        <v>159</v>
      </c>
      <c r="D173" s="98">
        <f t="shared" ref="D173:E173" si="167">+D174+D175</f>
        <v>2000000</v>
      </c>
      <c r="E173" s="98">
        <f t="shared" si="167"/>
        <v>0</v>
      </c>
      <c r="F173" s="98">
        <f t="shared" ref="F173" si="168">+F174+F175</f>
        <v>0</v>
      </c>
      <c r="G173" s="98">
        <f t="shared" ref="G173:I173" si="169">+G174+G175</f>
        <v>0</v>
      </c>
      <c r="H173" s="98">
        <f t="shared" si="169"/>
        <v>0</v>
      </c>
      <c r="I173" s="98">
        <f t="shared" si="169"/>
        <v>365000.00719999999</v>
      </c>
      <c r="J173" s="98">
        <f t="shared" ref="J173" si="170">+J174+J175</f>
        <v>365000.00719999999</v>
      </c>
    </row>
    <row r="174" spans="2:10" x14ac:dyDescent="0.2">
      <c r="B174" s="24" t="s">
        <v>160</v>
      </c>
      <c r="C174" s="61" t="s">
        <v>271</v>
      </c>
      <c r="D174" s="93">
        <v>1500000</v>
      </c>
      <c r="E174" s="93">
        <v>0</v>
      </c>
      <c r="F174" s="93">
        <v>0</v>
      </c>
      <c r="G174" s="93">
        <v>0</v>
      </c>
      <c r="H174" s="93">
        <v>0</v>
      </c>
      <c r="I174" s="93">
        <v>365000.00719999999</v>
      </c>
      <c r="J174" s="93">
        <f t="shared" ref="J174:J175" si="171">+E174+F174+G174+H174+I174</f>
        <v>365000.00719999999</v>
      </c>
    </row>
    <row r="175" spans="2:10" x14ac:dyDescent="0.2">
      <c r="B175" s="24" t="s">
        <v>161</v>
      </c>
      <c r="C175" s="61" t="s">
        <v>272</v>
      </c>
      <c r="D175" s="93">
        <v>500000</v>
      </c>
      <c r="E175" s="93">
        <v>0</v>
      </c>
      <c r="F175" s="93">
        <v>0</v>
      </c>
      <c r="G175" s="93">
        <v>0</v>
      </c>
      <c r="H175" s="93">
        <v>0</v>
      </c>
      <c r="I175" s="93">
        <v>0</v>
      </c>
      <c r="J175" s="93">
        <f t="shared" si="171"/>
        <v>0</v>
      </c>
    </row>
    <row r="176" spans="2:10" x14ac:dyDescent="0.2">
      <c r="B176" s="16">
        <v>268</v>
      </c>
      <c r="C176" s="57" t="s">
        <v>162</v>
      </c>
      <c r="D176" s="98">
        <f t="shared" ref="D176:J176" si="172">+D177</f>
        <v>5000000</v>
      </c>
      <c r="E176" s="98">
        <f t="shared" si="172"/>
        <v>0</v>
      </c>
      <c r="F176" s="98">
        <f t="shared" si="172"/>
        <v>0</v>
      </c>
      <c r="G176" s="98">
        <f t="shared" si="172"/>
        <v>0</v>
      </c>
      <c r="H176" s="98">
        <f t="shared" si="172"/>
        <v>0</v>
      </c>
      <c r="I176" s="98">
        <f t="shared" si="172"/>
        <v>0</v>
      </c>
      <c r="J176" s="98">
        <f t="shared" si="172"/>
        <v>0</v>
      </c>
    </row>
    <row r="177" spans="2:10" ht="22.5" customHeight="1" x14ac:dyDescent="0.2">
      <c r="B177" s="24" t="s">
        <v>163</v>
      </c>
      <c r="C177" s="61" t="s">
        <v>273</v>
      </c>
      <c r="D177" s="93">
        <v>5000000</v>
      </c>
      <c r="E177" s="93">
        <v>0</v>
      </c>
      <c r="F177" s="93">
        <v>0</v>
      </c>
      <c r="G177" s="93">
        <v>0</v>
      </c>
      <c r="H177" s="93">
        <v>0</v>
      </c>
      <c r="I177" s="93">
        <v>0</v>
      </c>
      <c r="J177" s="93">
        <f>+E177+F177+G177+H177+I177</f>
        <v>0</v>
      </c>
    </row>
    <row r="178" spans="2:10" ht="22.5" customHeight="1" x14ac:dyDescent="0.2">
      <c r="B178" s="21">
        <v>27</v>
      </c>
      <c r="C178" s="75" t="s">
        <v>311</v>
      </c>
      <c r="D178" s="97">
        <f t="shared" ref="D178:J178" si="173">SUM(D179:D180)</f>
        <v>220125275</v>
      </c>
      <c r="E178" s="97">
        <f t="shared" si="173"/>
        <v>0</v>
      </c>
      <c r="F178" s="97">
        <f t="shared" si="173"/>
        <v>0</v>
      </c>
      <c r="G178" s="97">
        <f t="shared" si="173"/>
        <v>66232325.549999997</v>
      </c>
      <c r="H178" s="97">
        <f t="shared" ref="H178:I178" si="174">SUM(H179:H180)</f>
        <v>0</v>
      </c>
      <c r="I178" s="97">
        <f t="shared" si="174"/>
        <v>0</v>
      </c>
      <c r="J178" s="97">
        <f t="shared" si="173"/>
        <v>66232325.549999997</v>
      </c>
    </row>
    <row r="179" spans="2:10" ht="22.5" customHeight="1" x14ac:dyDescent="0.2">
      <c r="B179" s="24" t="s">
        <v>312</v>
      </c>
      <c r="C179" s="61" t="s">
        <v>313</v>
      </c>
      <c r="D179" s="93">
        <v>205758868</v>
      </c>
      <c r="E179" s="93">
        <v>0</v>
      </c>
      <c r="F179" s="93">
        <v>0</v>
      </c>
      <c r="G179" s="93">
        <v>66232325.549999997</v>
      </c>
      <c r="H179" s="93">
        <v>0</v>
      </c>
      <c r="I179" s="93">
        <v>0</v>
      </c>
      <c r="J179" s="93">
        <f t="shared" ref="J179:J180" si="175">+E179+F179+G179+H179+I179</f>
        <v>66232325.549999997</v>
      </c>
    </row>
    <row r="180" spans="2:10" ht="22.5" customHeight="1" x14ac:dyDescent="0.2">
      <c r="B180" s="14" t="s">
        <v>322</v>
      </c>
      <c r="C180" s="55" t="s">
        <v>323</v>
      </c>
      <c r="D180" s="93">
        <v>14366407</v>
      </c>
      <c r="E180" s="93">
        <v>0</v>
      </c>
      <c r="F180" s="93">
        <v>0</v>
      </c>
      <c r="G180" s="93">
        <v>0</v>
      </c>
      <c r="H180" s="93">
        <v>0</v>
      </c>
      <c r="I180" s="93">
        <v>0</v>
      </c>
      <c r="J180" s="93">
        <f t="shared" si="175"/>
        <v>0</v>
      </c>
    </row>
    <row r="181" spans="2:10" x14ac:dyDescent="0.2">
      <c r="B181" s="32"/>
      <c r="C181" s="33"/>
      <c r="D181" s="105"/>
      <c r="E181" s="105"/>
      <c r="F181" s="105"/>
      <c r="G181" s="105"/>
      <c r="H181" s="105"/>
      <c r="I181" s="105"/>
      <c r="J181" s="105"/>
    </row>
    <row r="182" spans="2:10" x14ac:dyDescent="0.2">
      <c r="B182" s="77"/>
      <c r="C182" s="35" t="s">
        <v>164</v>
      </c>
      <c r="D182" s="106">
        <f t="shared" ref="D182:J182" si="176">+D4+D40+D97+D156+D161+D178</f>
        <v>1025450854</v>
      </c>
      <c r="E182" s="106">
        <f t="shared" si="176"/>
        <v>39767892.815480508</v>
      </c>
      <c r="F182" s="106">
        <f t="shared" si="176"/>
        <v>45864869.817036539</v>
      </c>
      <c r="G182" s="106">
        <f t="shared" si="176"/>
        <v>111531800.01919188</v>
      </c>
      <c r="H182" s="106">
        <f t="shared" ref="H182:I182" si="177">+H4+H40+H97+H156+H161+H178</f>
        <v>43513602.827515669</v>
      </c>
      <c r="I182" s="106">
        <f t="shared" si="177"/>
        <v>45894778.421722181</v>
      </c>
      <c r="J182" s="106">
        <f t="shared" si="176"/>
        <v>286572943.9009468</v>
      </c>
    </row>
    <row r="183" spans="2:10" x14ac:dyDescent="0.2">
      <c r="B183" s="36"/>
      <c r="C183" s="37"/>
      <c r="D183" s="107"/>
      <c r="E183" s="107"/>
      <c r="F183" s="107"/>
      <c r="G183" s="107"/>
      <c r="H183" s="107"/>
      <c r="I183" s="107"/>
      <c r="J183" s="107"/>
    </row>
    <row r="184" spans="2:10" ht="25.5" x14ac:dyDescent="0.2">
      <c r="B184" s="69" t="s">
        <v>165</v>
      </c>
      <c r="C184" s="38" t="s">
        <v>166</v>
      </c>
      <c r="D184" s="96">
        <f t="shared" ref="D184:J184" si="178">+D185</f>
        <v>21120000</v>
      </c>
      <c r="E184" s="96">
        <f t="shared" si="178"/>
        <v>1157869.35756485</v>
      </c>
      <c r="F184" s="96">
        <f t="shared" si="178"/>
        <v>1158530.89756485</v>
      </c>
      <c r="G184" s="96">
        <f t="shared" si="178"/>
        <v>1158530.89756485</v>
      </c>
      <c r="H184" s="96">
        <f t="shared" si="178"/>
        <v>1158530.89756485</v>
      </c>
      <c r="I184" s="96">
        <f t="shared" si="178"/>
        <v>1211190.8503247502</v>
      </c>
      <c r="J184" s="96">
        <f t="shared" si="178"/>
        <v>5844652.9005841501</v>
      </c>
    </row>
    <row r="185" spans="2:10" ht="25.5" x14ac:dyDescent="0.2">
      <c r="B185" s="78" t="s">
        <v>167</v>
      </c>
      <c r="C185" s="40" t="s">
        <v>168</v>
      </c>
      <c r="D185" s="98">
        <f t="shared" ref="D185:J185" si="179">+D186+D196</f>
        <v>21120000</v>
      </c>
      <c r="E185" s="98">
        <f t="shared" si="179"/>
        <v>1157869.35756485</v>
      </c>
      <c r="F185" s="98">
        <f t="shared" si="179"/>
        <v>1158530.89756485</v>
      </c>
      <c r="G185" s="98">
        <f t="shared" si="179"/>
        <v>1158530.89756485</v>
      </c>
      <c r="H185" s="98">
        <f t="shared" ref="H185:I185" si="180">+H186+H196</f>
        <v>1158530.89756485</v>
      </c>
      <c r="I185" s="98">
        <f t="shared" si="180"/>
        <v>1211190.8503247502</v>
      </c>
      <c r="J185" s="98">
        <f t="shared" si="179"/>
        <v>5844652.9005841501</v>
      </c>
    </row>
    <row r="186" spans="2:10" ht="21" customHeight="1" x14ac:dyDescent="0.2">
      <c r="B186" s="3">
        <v>21</v>
      </c>
      <c r="C186" s="41" t="s">
        <v>4</v>
      </c>
      <c r="D186" s="97">
        <f t="shared" ref="D186" si="181">+D187+D192</f>
        <v>20120000</v>
      </c>
      <c r="E186" s="97">
        <f>+E187+E192</f>
        <v>1157869.35756485</v>
      </c>
      <c r="F186" s="97">
        <f>+F187+F192</f>
        <v>1158530.89756485</v>
      </c>
      <c r="G186" s="97">
        <f>+G187+G192</f>
        <v>1158530.89756485</v>
      </c>
      <c r="H186" s="97">
        <f>+H187+H192</f>
        <v>1158530.89756485</v>
      </c>
      <c r="I186" s="97">
        <f>+I187+I192</f>
        <v>1181044.8503247502</v>
      </c>
      <c r="J186" s="97">
        <f t="shared" ref="J186" si="182">+J187+J192</f>
        <v>5814506.9005841501</v>
      </c>
    </row>
    <row r="187" spans="2:10" x14ac:dyDescent="0.2">
      <c r="B187" s="5" t="s">
        <v>169</v>
      </c>
      <c r="C187" s="42" t="s">
        <v>5</v>
      </c>
      <c r="D187" s="98">
        <f t="shared" ref="D187:J187" si="183">+D188+D190</f>
        <v>17500000</v>
      </c>
      <c r="E187" s="98">
        <f t="shared" si="183"/>
        <v>1008897.0665000001</v>
      </c>
      <c r="F187" s="98">
        <f t="shared" si="183"/>
        <v>1008897.0665000001</v>
      </c>
      <c r="G187" s="98">
        <f t="shared" si="183"/>
        <v>1008897.0665000001</v>
      </c>
      <c r="H187" s="98">
        <f t="shared" ref="H187:I187" si="184">+H188+H190</f>
        <v>1008897.0665000001</v>
      </c>
      <c r="I187" s="98">
        <f t="shared" si="184"/>
        <v>1028613.2875000001</v>
      </c>
      <c r="J187" s="98">
        <f t="shared" si="183"/>
        <v>5064201.5535000004</v>
      </c>
    </row>
    <row r="188" spans="2:10" x14ac:dyDescent="0.2">
      <c r="B188" s="7" t="s">
        <v>170</v>
      </c>
      <c r="C188" s="12" t="s">
        <v>6</v>
      </c>
      <c r="D188" s="99">
        <f t="shared" ref="D188:J188" si="185">+D189</f>
        <v>16200000</v>
      </c>
      <c r="E188" s="99">
        <f t="shared" si="185"/>
        <v>1008897.0665000001</v>
      </c>
      <c r="F188" s="99">
        <f t="shared" si="185"/>
        <v>1008897.0665000001</v>
      </c>
      <c r="G188" s="99">
        <f t="shared" si="185"/>
        <v>1008897.0665000001</v>
      </c>
      <c r="H188" s="99">
        <f t="shared" si="185"/>
        <v>1008897.0665000001</v>
      </c>
      <c r="I188" s="99">
        <f t="shared" si="185"/>
        <v>1028613.2875000001</v>
      </c>
      <c r="J188" s="99">
        <f t="shared" si="185"/>
        <v>5064201.5535000004</v>
      </c>
    </row>
    <row r="189" spans="2:10" x14ac:dyDescent="0.2">
      <c r="B189" s="9" t="s">
        <v>7</v>
      </c>
      <c r="C189" s="11" t="s">
        <v>191</v>
      </c>
      <c r="D189" s="93">
        <v>16200000</v>
      </c>
      <c r="E189" s="93">
        <v>1008897.0665000001</v>
      </c>
      <c r="F189" s="93">
        <v>1008897.0665000001</v>
      </c>
      <c r="G189" s="93">
        <v>1008897.0665000001</v>
      </c>
      <c r="H189" s="93">
        <v>1008897.0665000001</v>
      </c>
      <c r="I189" s="93">
        <v>1028613.2875000001</v>
      </c>
      <c r="J189" s="93">
        <f>+E189+F189+G189+H189+I189</f>
        <v>5064201.5535000004</v>
      </c>
    </row>
    <row r="190" spans="2:10" x14ac:dyDescent="0.2">
      <c r="B190" s="7">
        <v>2114</v>
      </c>
      <c r="C190" s="12" t="s">
        <v>15</v>
      </c>
      <c r="D190" s="99">
        <f t="shared" ref="D190:J190" si="186">+D191</f>
        <v>1300000</v>
      </c>
      <c r="E190" s="99">
        <f t="shared" si="186"/>
        <v>0</v>
      </c>
      <c r="F190" s="99">
        <f t="shared" si="186"/>
        <v>0</v>
      </c>
      <c r="G190" s="99">
        <f t="shared" si="186"/>
        <v>0</v>
      </c>
      <c r="H190" s="99">
        <f t="shared" si="186"/>
        <v>0</v>
      </c>
      <c r="I190" s="99">
        <f t="shared" si="186"/>
        <v>0</v>
      </c>
      <c r="J190" s="99">
        <f t="shared" si="186"/>
        <v>0</v>
      </c>
    </row>
    <row r="191" spans="2:10" ht="16.5" customHeight="1" x14ac:dyDescent="0.2">
      <c r="B191" s="9" t="s">
        <v>278</v>
      </c>
      <c r="C191" s="11" t="s">
        <v>274</v>
      </c>
      <c r="D191" s="93">
        <v>1300000</v>
      </c>
      <c r="E191" s="93">
        <v>0</v>
      </c>
      <c r="F191" s="93">
        <v>0</v>
      </c>
      <c r="G191" s="93">
        <v>0</v>
      </c>
      <c r="H191" s="93">
        <v>0</v>
      </c>
      <c r="I191" s="93">
        <v>0</v>
      </c>
      <c r="J191" s="93">
        <f>+E191+F191+G191+H191+I191</f>
        <v>0</v>
      </c>
    </row>
    <row r="192" spans="2:10" x14ac:dyDescent="0.2">
      <c r="B192" s="16">
        <v>215</v>
      </c>
      <c r="C192" s="20" t="s">
        <v>36</v>
      </c>
      <c r="D192" s="98">
        <f t="shared" ref="D192:E192" si="187">SUM(D193:D195)</f>
        <v>2620000</v>
      </c>
      <c r="E192" s="98">
        <f t="shared" si="187"/>
        <v>148972.29106485</v>
      </c>
      <c r="F192" s="98">
        <f t="shared" ref="F192" si="188">SUM(F193:F195)</f>
        <v>149633.83106484998</v>
      </c>
      <c r="G192" s="98">
        <f t="shared" ref="G192:I192" si="189">SUM(G193:G195)</f>
        <v>149633.83106484998</v>
      </c>
      <c r="H192" s="98">
        <f t="shared" si="189"/>
        <v>149633.83106484998</v>
      </c>
      <c r="I192" s="98">
        <f t="shared" si="189"/>
        <v>152431.56282475</v>
      </c>
      <c r="J192" s="98">
        <f t="shared" ref="J192" si="190">SUM(J193:J195)</f>
        <v>750305.34708415007</v>
      </c>
    </row>
    <row r="193" spans="2:11" x14ac:dyDescent="0.2">
      <c r="B193" s="14" t="s">
        <v>37</v>
      </c>
      <c r="C193" s="15" t="s">
        <v>198</v>
      </c>
      <c r="D193" s="93">
        <v>1200000</v>
      </c>
      <c r="E193" s="93">
        <v>70833.293359850009</v>
      </c>
      <c r="F193" s="93">
        <v>71294.493359850007</v>
      </c>
      <c r="G193" s="93">
        <v>71294.493359850007</v>
      </c>
      <c r="H193" s="93">
        <v>71294.493359850007</v>
      </c>
      <c r="I193" s="93">
        <v>72692.373428750012</v>
      </c>
      <c r="J193" s="93">
        <f t="shared" ref="J193:J195" si="191">+E193+F193+G193+H193+I193</f>
        <v>357409.1468681501</v>
      </c>
    </row>
    <row r="194" spans="2:11" x14ac:dyDescent="0.2">
      <c r="B194" s="14" t="s">
        <v>38</v>
      </c>
      <c r="C194" s="15" t="s">
        <v>199</v>
      </c>
      <c r="D194" s="93">
        <v>1300000</v>
      </c>
      <c r="E194" s="93">
        <v>71631.691721499985</v>
      </c>
      <c r="F194" s="93">
        <v>71631.691721499985</v>
      </c>
      <c r="G194" s="93">
        <v>71631.691721499985</v>
      </c>
      <c r="H194" s="93">
        <v>71631.691721499985</v>
      </c>
      <c r="I194" s="93">
        <v>73031.543412499988</v>
      </c>
      <c r="J194" s="93">
        <f t="shared" si="191"/>
        <v>359558.31029849994</v>
      </c>
    </row>
    <row r="195" spans="2:11" x14ac:dyDescent="0.2">
      <c r="B195" s="14" t="s">
        <v>39</v>
      </c>
      <c r="C195" s="15" t="s">
        <v>200</v>
      </c>
      <c r="D195" s="93">
        <v>120000</v>
      </c>
      <c r="E195" s="93">
        <v>6507.3059835000004</v>
      </c>
      <c r="F195" s="93">
        <v>6707.6459835000005</v>
      </c>
      <c r="G195" s="93">
        <v>6707.6459835000005</v>
      </c>
      <c r="H195" s="93">
        <v>6707.6459835000005</v>
      </c>
      <c r="I195" s="93">
        <v>6707.6459835000005</v>
      </c>
      <c r="J195" s="93">
        <f t="shared" si="191"/>
        <v>33337.889917499997</v>
      </c>
    </row>
    <row r="196" spans="2:11" x14ac:dyDescent="0.2">
      <c r="B196" s="21">
        <v>22</v>
      </c>
      <c r="C196" s="22" t="s">
        <v>40</v>
      </c>
      <c r="D196" s="97">
        <f t="shared" ref="D196:J196" si="192">+D197</f>
        <v>1000000</v>
      </c>
      <c r="E196" s="97">
        <f t="shared" si="192"/>
        <v>0</v>
      </c>
      <c r="F196" s="97">
        <f t="shared" si="192"/>
        <v>0</v>
      </c>
      <c r="G196" s="97">
        <f t="shared" si="192"/>
        <v>0</v>
      </c>
      <c r="H196" s="97">
        <f t="shared" si="192"/>
        <v>0</v>
      </c>
      <c r="I196" s="97">
        <f t="shared" si="192"/>
        <v>30146</v>
      </c>
      <c r="J196" s="97">
        <f t="shared" si="192"/>
        <v>30146</v>
      </c>
    </row>
    <row r="197" spans="2:11" ht="13.5" customHeight="1" x14ac:dyDescent="0.2">
      <c r="B197" s="16">
        <v>225</v>
      </c>
      <c r="C197" s="71" t="s">
        <v>63</v>
      </c>
      <c r="D197" s="98">
        <f t="shared" ref="D197:J197" si="193">SUM(D198:D198)</f>
        <v>1000000</v>
      </c>
      <c r="E197" s="98">
        <f t="shared" si="193"/>
        <v>0</v>
      </c>
      <c r="F197" s="98">
        <f t="shared" si="193"/>
        <v>0</v>
      </c>
      <c r="G197" s="98">
        <f t="shared" si="193"/>
        <v>0</v>
      </c>
      <c r="H197" s="98">
        <f t="shared" si="193"/>
        <v>0</v>
      </c>
      <c r="I197" s="98">
        <f t="shared" si="193"/>
        <v>30146</v>
      </c>
      <c r="J197" s="98">
        <f t="shared" si="193"/>
        <v>30146</v>
      </c>
    </row>
    <row r="198" spans="2:11" ht="16.5" customHeight="1" x14ac:dyDescent="0.2">
      <c r="B198" s="14" t="s">
        <v>65</v>
      </c>
      <c r="C198" s="72" t="s">
        <v>181</v>
      </c>
      <c r="D198" s="93">
        <v>1000000</v>
      </c>
      <c r="E198" s="93">
        <v>0</v>
      </c>
      <c r="F198" s="93">
        <v>0</v>
      </c>
      <c r="G198" s="93">
        <v>0</v>
      </c>
      <c r="H198" s="93">
        <v>0</v>
      </c>
      <c r="I198" s="93">
        <v>30146</v>
      </c>
      <c r="J198" s="93">
        <f>+E198+F198+G198+H198+I198</f>
        <v>30146</v>
      </c>
    </row>
    <row r="199" spans="2:11" ht="15" customHeight="1" x14ac:dyDescent="0.2">
      <c r="B199" s="43"/>
      <c r="C199" s="44"/>
      <c r="D199" s="105"/>
      <c r="E199" s="105"/>
      <c r="F199" s="105"/>
      <c r="G199" s="105"/>
      <c r="H199" s="105"/>
      <c r="I199" s="105"/>
      <c r="J199" s="105"/>
    </row>
    <row r="200" spans="2:11" x14ac:dyDescent="0.2">
      <c r="B200" s="77"/>
      <c r="C200" s="45" t="s">
        <v>171</v>
      </c>
      <c r="D200" s="106">
        <f t="shared" ref="D200" si="194">+D184</f>
        <v>21120000</v>
      </c>
      <c r="E200" s="106">
        <f>+E184</f>
        <v>1157869.35756485</v>
      </c>
      <c r="F200" s="106">
        <f>+F184</f>
        <v>1158530.89756485</v>
      </c>
      <c r="G200" s="106">
        <f>+G184</f>
        <v>1158530.89756485</v>
      </c>
      <c r="H200" s="106">
        <f>+H184</f>
        <v>1158530.89756485</v>
      </c>
      <c r="I200" s="106">
        <f>+I184</f>
        <v>1211190.8503247502</v>
      </c>
      <c r="J200" s="106">
        <f t="shared" ref="J200" si="195">+J184</f>
        <v>5844652.9005841501</v>
      </c>
    </row>
    <row r="201" spans="2:11" x14ac:dyDescent="0.2">
      <c r="B201" s="36"/>
      <c r="C201" s="37"/>
      <c r="D201" s="107"/>
      <c r="E201" s="107"/>
      <c r="F201" s="107"/>
      <c r="G201" s="107"/>
      <c r="H201" s="107"/>
      <c r="I201" s="107"/>
      <c r="J201" s="107"/>
    </row>
    <row r="202" spans="2:11" ht="25.5" x14ac:dyDescent="0.2">
      <c r="B202" s="69" t="s">
        <v>172</v>
      </c>
      <c r="C202" s="38" t="s">
        <v>173</v>
      </c>
      <c r="D202" s="96">
        <f t="shared" ref="D202:J202" si="196">+D203</f>
        <v>107885000</v>
      </c>
      <c r="E202" s="96">
        <f t="shared" si="196"/>
        <v>8319149.9722998999</v>
      </c>
      <c r="F202" s="96">
        <f t="shared" si="196"/>
        <v>7969279.1310127499</v>
      </c>
      <c r="G202" s="96">
        <f t="shared" si="196"/>
        <v>7653514.2836681996</v>
      </c>
      <c r="H202" s="96">
        <f t="shared" si="196"/>
        <v>7653514.2836681996</v>
      </c>
      <c r="I202" s="96">
        <f t="shared" si="196"/>
        <v>7677293.6264869506</v>
      </c>
      <c r="J202" s="96">
        <f t="shared" si="196"/>
        <v>39272751.297135994</v>
      </c>
    </row>
    <row r="203" spans="2:11" ht="28.5" customHeight="1" x14ac:dyDescent="0.2">
      <c r="B203" s="39" t="s">
        <v>167</v>
      </c>
      <c r="C203" s="64" t="s">
        <v>174</v>
      </c>
      <c r="D203" s="98">
        <f t="shared" ref="D203:J203" si="197">+D204+D214</f>
        <v>107885000</v>
      </c>
      <c r="E203" s="98">
        <f t="shared" si="197"/>
        <v>8319149.9722998999</v>
      </c>
      <c r="F203" s="98">
        <f t="shared" si="197"/>
        <v>7969279.1310127499</v>
      </c>
      <c r="G203" s="98">
        <f t="shared" si="197"/>
        <v>7653514.2836681996</v>
      </c>
      <c r="H203" s="98">
        <f t="shared" ref="H203:I203" si="198">+H204+H214</f>
        <v>7653514.2836681996</v>
      </c>
      <c r="I203" s="98">
        <f t="shared" si="198"/>
        <v>7677293.6264869506</v>
      </c>
      <c r="J203" s="98">
        <f t="shared" si="197"/>
        <v>39272751.297135994</v>
      </c>
      <c r="K203" s="83"/>
    </row>
    <row r="204" spans="2:11" x14ac:dyDescent="0.2">
      <c r="B204" s="3">
        <v>21</v>
      </c>
      <c r="C204" s="41" t="s">
        <v>4</v>
      </c>
      <c r="D204" s="97">
        <f t="shared" ref="D204:J204" si="199">+D205+D210</f>
        <v>106650000</v>
      </c>
      <c r="E204" s="97">
        <f t="shared" si="199"/>
        <v>8024149.9722998999</v>
      </c>
      <c r="F204" s="97">
        <f t="shared" si="199"/>
        <v>7969279.1310127499</v>
      </c>
      <c r="G204" s="97">
        <f t="shared" si="199"/>
        <v>7653514.2836681996</v>
      </c>
      <c r="H204" s="97">
        <f t="shared" ref="H204:I204" si="200">+H205+H210</f>
        <v>7653514.2836681996</v>
      </c>
      <c r="I204" s="97">
        <f t="shared" si="200"/>
        <v>7603532.6288869502</v>
      </c>
      <c r="J204" s="97">
        <f t="shared" si="199"/>
        <v>38903990.299535997</v>
      </c>
      <c r="K204" s="83"/>
    </row>
    <row r="205" spans="2:11" x14ac:dyDescent="0.2">
      <c r="B205" s="5">
        <v>211</v>
      </c>
      <c r="C205" s="42" t="s">
        <v>5</v>
      </c>
      <c r="D205" s="98">
        <f t="shared" ref="D205:J205" si="201">+D206</f>
        <v>93500000</v>
      </c>
      <c r="E205" s="98">
        <f t="shared" si="201"/>
        <v>6972448.0060000001</v>
      </c>
      <c r="F205" s="98">
        <f t="shared" si="201"/>
        <v>6922440.5975000001</v>
      </c>
      <c r="G205" s="98">
        <f t="shared" si="201"/>
        <v>6648151.8530000001</v>
      </c>
      <c r="H205" s="98">
        <f t="shared" si="201"/>
        <v>6648151.8530000001</v>
      </c>
      <c r="I205" s="98">
        <f t="shared" si="201"/>
        <v>6610800.6055000005</v>
      </c>
      <c r="J205" s="98">
        <f t="shared" si="201"/>
        <v>33801992.914999999</v>
      </c>
      <c r="K205" s="83"/>
    </row>
    <row r="206" spans="2:11" x14ac:dyDescent="0.2">
      <c r="B206" s="7">
        <v>2111</v>
      </c>
      <c r="C206" s="12" t="s">
        <v>6</v>
      </c>
      <c r="D206" s="99">
        <f t="shared" ref="D206:J206" si="202">+D207+D208</f>
        <v>93500000</v>
      </c>
      <c r="E206" s="99">
        <f t="shared" si="202"/>
        <v>6972448.0060000001</v>
      </c>
      <c r="F206" s="99">
        <f t="shared" si="202"/>
        <v>6922440.5975000001</v>
      </c>
      <c r="G206" s="99">
        <f t="shared" si="202"/>
        <v>6648151.8530000001</v>
      </c>
      <c r="H206" s="99">
        <f t="shared" ref="H206:I206" si="203">+H207+H208</f>
        <v>6648151.8530000001</v>
      </c>
      <c r="I206" s="99">
        <f t="shared" si="203"/>
        <v>6610800.6055000005</v>
      </c>
      <c r="J206" s="99">
        <f t="shared" si="202"/>
        <v>33801992.914999999</v>
      </c>
      <c r="K206" s="88"/>
    </row>
    <row r="207" spans="2:11" x14ac:dyDescent="0.2">
      <c r="B207" s="9" t="s">
        <v>7</v>
      </c>
      <c r="C207" s="11" t="s">
        <v>8</v>
      </c>
      <c r="D207" s="93">
        <v>86500000</v>
      </c>
      <c r="E207" s="93">
        <v>6972448.0060000001</v>
      </c>
      <c r="F207" s="93">
        <v>6922440.5975000001</v>
      </c>
      <c r="G207" s="93">
        <v>6648151.8530000001</v>
      </c>
      <c r="H207" s="93">
        <v>6648151.8530000001</v>
      </c>
      <c r="I207" s="93">
        <v>6549821.1355000008</v>
      </c>
      <c r="J207" s="93">
        <f>+E207+F207+G207+H207+I207</f>
        <v>33741013.445</v>
      </c>
    </row>
    <row r="208" spans="2:11" x14ac:dyDescent="0.2">
      <c r="B208" s="7">
        <v>2114</v>
      </c>
      <c r="C208" s="12" t="s">
        <v>15</v>
      </c>
      <c r="D208" s="99">
        <f t="shared" ref="D208:J208" si="204">+D209</f>
        <v>7000000</v>
      </c>
      <c r="E208" s="99">
        <f t="shared" si="204"/>
        <v>0</v>
      </c>
      <c r="F208" s="99">
        <f t="shared" si="204"/>
        <v>0</v>
      </c>
      <c r="G208" s="99">
        <f t="shared" si="204"/>
        <v>0</v>
      </c>
      <c r="H208" s="99">
        <f t="shared" si="204"/>
        <v>0</v>
      </c>
      <c r="I208" s="99">
        <f t="shared" si="204"/>
        <v>60979.47</v>
      </c>
      <c r="J208" s="99">
        <f t="shared" si="204"/>
        <v>60979.47</v>
      </c>
      <c r="K208" s="83"/>
    </row>
    <row r="209" spans="2:10" ht="14.25" customHeight="1" x14ac:dyDescent="0.2">
      <c r="B209" s="9" t="s">
        <v>278</v>
      </c>
      <c r="C209" s="11" t="s">
        <v>15</v>
      </c>
      <c r="D209" s="93">
        <v>7000000</v>
      </c>
      <c r="E209" s="93">
        <v>0</v>
      </c>
      <c r="F209" s="93">
        <v>0</v>
      </c>
      <c r="G209" s="93">
        <v>0</v>
      </c>
      <c r="H209" s="93">
        <v>0</v>
      </c>
      <c r="I209" s="93">
        <v>60979.47</v>
      </c>
      <c r="J209" s="93">
        <f>+E209+F209+G209+H209+I209</f>
        <v>60979.47</v>
      </c>
    </row>
    <row r="210" spans="2:10" x14ac:dyDescent="0.2">
      <c r="B210" s="16">
        <v>2151</v>
      </c>
      <c r="C210" s="57" t="s">
        <v>36</v>
      </c>
      <c r="D210" s="98">
        <f t="shared" ref="D210:J210" si="205">SUM(D211:D213)</f>
        <v>13150000</v>
      </c>
      <c r="E210" s="98">
        <f t="shared" si="205"/>
        <v>1051701.9662998996</v>
      </c>
      <c r="F210" s="98">
        <f t="shared" si="205"/>
        <v>1046838.5335127497</v>
      </c>
      <c r="G210" s="98">
        <f t="shared" si="205"/>
        <v>1005362.4306681997</v>
      </c>
      <c r="H210" s="98">
        <f t="shared" ref="H210:I210" si="206">SUM(H211:H213)</f>
        <v>1005362.4306681997</v>
      </c>
      <c r="I210" s="98">
        <f t="shared" si="206"/>
        <v>992732.02338694979</v>
      </c>
      <c r="J210" s="98">
        <f t="shared" si="205"/>
        <v>5101997.3845359981</v>
      </c>
    </row>
    <row r="211" spans="2:10" x14ac:dyDescent="0.2">
      <c r="B211" s="14" t="s">
        <v>37</v>
      </c>
      <c r="C211" s="15" t="s">
        <v>198</v>
      </c>
      <c r="D211" s="93">
        <v>6000000</v>
      </c>
      <c r="E211" s="93">
        <v>492951.54631539964</v>
      </c>
      <c r="F211" s="93">
        <v>490328.42105274962</v>
      </c>
      <c r="G211" s="93">
        <v>470881.34906769963</v>
      </c>
      <c r="H211" s="93">
        <v>470881.34906769963</v>
      </c>
      <c r="I211" s="93">
        <v>464996.0508489497</v>
      </c>
      <c r="J211" s="93">
        <f t="shared" ref="J211:J213" si="207">+E211+F211+G211+H211+I211</f>
        <v>2390038.7163524982</v>
      </c>
    </row>
    <row r="212" spans="2:10" x14ac:dyDescent="0.2">
      <c r="B212" s="14" t="s">
        <v>38</v>
      </c>
      <c r="C212" s="15" t="s">
        <v>199</v>
      </c>
      <c r="D212" s="93">
        <v>6300000</v>
      </c>
      <c r="E212" s="93">
        <v>495043.80842600006</v>
      </c>
      <c r="F212" s="93">
        <v>491493.28242250008</v>
      </c>
      <c r="G212" s="93">
        <v>472018.78156300006</v>
      </c>
      <c r="H212" s="93">
        <v>472018.78156300006</v>
      </c>
      <c r="I212" s="93">
        <v>466125.18250050012</v>
      </c>
      <c r="J212" s="93">
        <f t="shared" si="207"/>
        <v>2396699.8364750003</v>
      </c>
    </row>
    <row r="213" spans="2:10" x14ac:dyDescent="0.2">
      <c r="B213" s="14" t="s">
        <v>39</v>
      </c>
      <c r="C213" s="15" t="s">
        <v>200</v>
      </c>
      <c r="D213" s="93">
        <v>850000</v>
      </c>
      <c r="E213" s="93">
        <v>63706.611558499979</v>
      </c>
      <c r="F213" s="93">
        <v>65016.830037499982</v>
      </c>
      <c r="G213" s="93">
        <v>62462.300037499976</v>
      </c>
      <c r="H213" s="93">
        <v>62462.300037499976</v>
      </c>
      <c r="I213" s="93">
        <v>61610.790037499974</v>
      </c>
      <c r="J213" s="93">
        <f t="shared" si="207"/>
        <v>315258.83170849993</v>
      </c>
    </row>
    <row r="214" spans="2:10" x14ac:dyDescent="0.2">
      <c r="B214" s="21">
        <v>22</v>
      </c>
      <c r="C214" s="22" t="s">
        <v>40</v>
      </c>
      <c r="D214" s="97">
        <f t="shared" ref="D214:J214" si="208">+D215</f>
        <v>1235000</v>
      </c>
      <c r="E214" s="97">
        <f t="shared" si="208"/>
        <v>295000</v>
      </c>
      <c r="F214" s="97">
        <f t="shared" si="208"/>
        <v>0</v>
      </c>
      <c r="G214" s="97">
        <f t="shared" si="208"/>
        <v>0</v>
      </c>
      <c r="H214" s="97">
        <f t="shared" si="208"/>
        <v>0</v>
      </c>
      <c r="I214" s="97">
        <f t="shared" si="208"/>
        <v>73760.997600000002</v>
      </c>
      <c r="J214" s="97">
        <f t="shared" si="208"/>
        <v>368760.9976</v>
      </c>
    </row>
    <row r="215" spans="2:10" x14ac:dyDescent="0.2">
      <c r="B215" s="16">
        <v>222</v>
      </c>
      <c r="C215" s="71" t="s">
        <v>53</v>
      </c>
      <c r="D215" s="98">
        <f t="shared" ref="D215:J215" si="209">SUM(D216:D217)</f>
        <v>1235000</v>
      </c>
      <c r="E215" s="98">
        <f t="shared" si="209"/>
        <v>295000</v>
      </c>
      <c r="F215" s="98">
        <f t="shared" si="209"/>
        <v>0</v>
      </c>
      <c r="G215" s="98">
        <f t="shared" si="209"/>
        <v>0</v>
      </c>
      <c r="H215" s="98">
        <f t="shared" ref="H215:I215" si="210">SUM(H216:H217)</f>
        <v>0</v>
      </c>
      <c r="I215" s="98">
        <f t="shared" si="210"/>
        <v>73760.997600000002</v>
      </c>
      <c r="J215" s="98">
        <f t="shared" si="209"/>
        <v>368760.9976</v>
      </c>
    </row>
    <row r="216" spans="2:10" x14ac:dyDescent="0.2">
      <c r="B216" s="24" t="s">
        <v>54</v>
      </c>
      <c r="C216" s="15" t="s">
        <v>207</v>
      </c>
      <c r="D216" s="93">
        <v>617500</v>
      </c>
      <c r="E216" s="93">
        <v>295000</v>
      </c>
      <c r="F216" s="93">
        <v>0</v>
      </c>
      <c r="G216" s="93">
        <v>0</v>
      </c>
      <c r="H216" s="93">
        <v>0</v>
      </c>
      <c r="I216" s="93">
        <v>0</v>
      </c>
      <c r="J216" s="93">
        <f t="shared" ref="J216:J217" si="211">+E216+F216+G216+H216+I216</f>
        <v>295000</v>
      </c>
    </row>
    <row r="217" spans="2:10" x14ac:dyDescent="0.2">
      <c r="B217" s="24" t="s">
        <v>55</v>
      </c>
      <c r="C217" s="15" t="s">
        <v>208</v>
      </c>
      <c r="D217" s="93">
        <v>617500</v>
      </c>
      <c r="E217" s="93">
        <v>0</v>
      </c>
      <c r="F217" s="93">
        <v>0</v>
      </c>
      <c r="G217" s="93">
        <v>0</v>
      </c>
      <c r="H217" s="93">
        <v>0</v>
      </c>
      <c r="I217" s="93">
        <v>73760.997600000002</v>
      </c>
      <c r="J217" s="93">
        <f t="shared" si="211"/>
        <v>73760.997600000002</v>
      </c>
    </row>
    <row r="218" spans="2:10" x14ac:dyDescent="0.2">
      <c r="B218" s="34"/>
      <c r="C218" s="44"/>
      <c r="D218" s="105"/>
      <c r="E218" s="105"/>
      <c r="F218" s="105"/>
      <c r="G218" s="105"/>
      <c r="H218" s="105"/>
      <c r="I218" s="105"/>
      <c r="J218" s="105"/>
    </row>
    <row r="219" spans="2:10" x14ac:dyDescent="0.2">
      <c r="B219" s="34"/>
      <c r="C219" s="79" t="s">
        <v>175</v>
      </c>
      <c r="D219" s="105">
        <f t="shared" ref="D219:J219" si="212">+D204+D214</f>
        <v>107885000</v>
      </c>
      <c r="E219" s="105">
        <f t="shared" si="212"/>
        <v>8319149.9722998999</v>
      </c>
      <c r="F219" s="105">
        <f t="shared" si="212"/>
        <v>7969279.1310127499</v>
      </c>
      <c r="G219" s="105">
        <f t="shared" si="212"/>
        <v>7653514.2836681996</v>
      </c>
      <c r="H219" s="105">
        <f t="shared" ref="H219:I219" si="213">+H204+H214</f>
        <v>7653514.2836681996</v>
      </c>
      <c r="I219" s="105">
        <f t="shared" si="213"/>
        <v>7677293.6264869506</v>
      </c>
      <c r="J219" s="105">
        <f t="shared" si="212"/>
        <v>39272751.297135994</v>
      </c>
    </row>
    <row r="220" spans="2:10" x14ac:dyDescent="0.2">
      <c r="B220" s="36"/>
      <c r="C220" s="37"/>
      <c r="D220" s="107"/>
      <c r="E220" s="107"/>
      <c r="F220" s="107"/>
      <c r="G220" s="107"/>
      <c r="H220" s="107"/>
      <c r="I220" s="107"/>
      <c r="J220" s="107"/>
    </row>
    <row r="221" spans="2:10" ht="41.25" customHeight="1" x14ac:dyDescent="0.2">
      <c r="B221" s="2" t="s">
        <v>176</v>
      </c>
      <c r="C221" s="80" t="s">
        <v>177</v>
      </c>
      <c r="D221" s="107">
        <f t="shared" ref="D221:J221" si="214">+D222</f>
        <v>10984400</v>
      </c>
      <c r="E221" s="107">
        <f t="shared" si="214"/>
        <v>498524.81921315001</v>
      </c>
      <c r="F221" s="107">
        <f t="shared" si="214"/>
        <v>766110.67921314994</v>
      </c>
      <c r="G221" s="107">
        <f t="shared" si="214"/>
        <v>492510.67921315</v>
      </c>
      <c r="H221" s="107">
        <f t="shared" si="214"/>
        <v>461610.67921315</v>
      </c>
      <c r="I221" s="107">
        <f t="shared" si="214"/>
        <v>454110.67921315</v>
      </c>
      <c r="J221" s="107">
        <f t="shared" si="214"/>
        <v>2672867.5360657498</v>
      </c>
    </row>
    <row r="222" spans="2:10" x14ac:dyDescent="0.2">
      <c r="B222" s="47" t="s">
        <v>167</v>
      </c>
      <c r="C222" s="81" t="s">
        <v>178</v>
      </c>
      <c r="D222" s="108">
        <f t="shared" ref="D222:J222" si="215">+D223+D233+D236</f>
        <v>10984400</v>
      </c>
      <c r="E222" s="108">
        <f t="shared" si="215"/>
        <v>498524.81921315001</v>
      </c>
      <c r="F222" s="108">
        <f t="shared" si="215"/>
        <v>766110.67921314994</v>
      </c>
      <c r="G222" s="108">
        <f t="shared" si="215"/>
        <v>492510.67921315</v>
      </c>
      <c r="H222" s="108">
        <f t="shared" ref="H222:I222" si="216">+H223+H233+H236</f>
        <v>461610.67921315</v>
      </c>
      <c r="I222" s="108">
        <f t="shared" si="216"/>
        <v>454110.67921315</v>
      </c>
      <c r="J222" s="108">
        <f t="shared" si="215"/>
        <v>2672867.5360657498</v>
      </c>
    </row>
    <row r="223" spans="2:10" x14ac:dyDescent="0.2">
      <c r="B223" s="3">
        <v>21</v>
      </c>
      <c r="C223" s="4" t="s">
        <v>4</v>
      </c>
      <c r="D223" s="97">
        <f t="shared" ref="D223:J223" si="217">+D224+D229</f>
        <v>5370000</v>
      </c>
      <c r="E223" s="97">
        <f t="shared" si="217"/>
        <v>449524.81921315001</v>
      </c>
      <c r="F223" s="97">
        <f t="shared" si="217"/>
        <v>449610.67921315</v>
      </c>
      <c r="G223" s="97">
        <f t="shared" si="217"/>
        <v>449610.67921315</v>
      </c>
      <c r="H223" s="97">
        <f t="shared" ref="H223:I223" si="218">+H224+H229</f>
        <v>449610.67921315</v>
      </c>
      <c r="I223" s="97">
        <f t="shared" si="218"/>
        <v>449610.67921315</v>
      </c>
      <c r="J223" s="97">
        <f t="shared" si="217"/>
        <v>2247967.5360657498</v>
      </c>
    </row>
    <row r="224" spans="2:10" x14ac:dyDescent="0.2">
      <c r="B224" s="5">
        <v>211</v>
      </c>
      <c r="C224" s="42" t="s">
        <v>5</v>
      </c>
      <c r="D224" s="98">
        <f t="shared" ref="D224:J224" si="219">+D225</f>
        <v>4700000</v>
      </c>
      <c r="E224" s="98">
        <f t="shared" si="219"/>
        <v>391091.1385</v>
      </c>
      <c r="F224" s="98">
        <f t="shared" si="219"/>
        <v>391091.1385</v>
      </c>
      <c r="G224" s="98">
        <f t="shared" si="219"/>
        <v>391091.1385</v>
      </c>
      <c r="H224" s="98">
        <f t="shared" si="219"/>
        <v>391091.1385</v>
      </c>
      <c r="I224" s="98">
        <f t="shared" si="219"/>
        <v>391091.1385</v>
      </c>
      <c r="J224" s="98">
        <f t="shared" si="219"/>
        <v>1955455.6924999999</v>
      </c>
    </row>
    <row r="225" spans="2:10" x14ac:dyDescent="0.2">
      <c r="B225" s="7">
        <v>2111</v>
      </c>
      <c r="C225" s="12" t="s">
        <v>6</v>
      </c>
      <c r="D225" s="99">
        <f t="shared" ref="D225:E225" si="220">+D226+D228</f>
        <v>4700000</v>
      </c>
      <c r="E225" s="99">
        <f t="shared" si="220"/>
        <v>391091.1385</v>
      </c>
      <c r="F225" s="99">
        <f t="shared" ref="F225" si="221">+F226+F228</f>
        <v>391091.1385</v>
      </c>
      <c r="G225" s="99">
        <f t="shared" ref="G225:I225" si="222">+G226+G228</f>
        <v>391091.1385</v>
      </c>
      <c r="H225" s="99">
        <f t="shared" si="222"/>
        <v>391091.1385</v>
      </c>
      <c r="I225" s="99">
        <f t="shared" si="222"/>
        <v>391091.1385</v>
      </c>
      <c r="J225" s="99">
        <f t="shared" ref="J225" si="223">+J226+J228</f>
        <v>1955455.6924999999</v>
      </c>
    </row>
    <row r="226" spans="2:10" x14ac:dyDescent="0.2">
      <c r="B226" s="9" t="s">
        <v>7</v>
      </c>
      <c r="C226" s="11" t="s">
        <v>191</v>
      </c>
      <c r="D226" s="93">
        <v>4200000</v>
      </c>
      <c r="E226" s="93">
        <v>391091.1385</v>
      </c>
      <c r="F226" s="93">
        <v>391091.1385</v>
      </c>
      <c r="G226" s="93">
        <v>391091.1385</v>
      </c>
      <c r="H226" s="93">
        <v>391091.1385</v>
      </c>
      <c r="I226" s="93">
        <v>391091.1385</v>
      </c>
      <c r="J226" s="93">
        <f>+E226+F226+G226+H226+I226</f>
        <v>1955455.6924999999</v>
      </c>
    </row>
    <row r="227" spans="2:10" x14ac:dyDescent="0.2">
      <c r="B227" s="7">
        <v>2114</v>
      </c>
      <c r="C227" s="12" t="s">
        <v>15</v>
      </c>
      <c r="D227" s="99">
        <f t="shared" ref="D227:J227" si="224">+D228</f>
        <v>500000</v>
      </c>
      <c r="E227" s="99">
        <f t="shared" si="224"/>
        <v>0</v>
      </c>
      <c r="F227" s="99">
        <f t="shared" si="224"/>
        <v>0</v>
      </c>
      <c r="G227" s="99">
        <f t="shared" si="224"/>
        <v>0</v>
      </c>
      <c r="H227" s="99">
        <f t="shared" si="224"/>
        <v>0</v>
      </c>
      <c r="I227" s="99">
        <f t="shared" si="224"/>
        <v>0</v>
      </c>
      <c r="J227" s="99">
        <f t="shared" si="224"/>
        <v>0</v>
      </c>
    </row>
    <row r="228" spans="2:10" x14ac:dyDescent="0.2">
      <c r="B228" s="9" t="s">
        <v>278</v>
      </c>
      <c r="C228" s="11" t="s">
        <v>275</v>
      </c>
      <c r="D228" s="93">
        <v>500000</v>
      </c>
      <c r="E228" s="93">
        <v>0</v>
      </c>
      <c r="F228" s="93">
        <v>0</v>
      </c>
      <c r="G228" s="93">
        <v>0</v>
      </c>
      <c r="H228" s="93">
        <v>0</v>
      </c>
      <c r="I228" s="93">
        <v>0</v>
      </c>
      <c r="J228" s="93">
        <f>+E228+F228+G228+H228+I228</f>
        <v>0</v>
      </c>
    </row>
    <row r="229" spans="2:10" x14ac:dyDescent="0.2">
      <c r="B229" s="16">
        <v>215</v>
      </c>
      <c r="C229" s="57" t="s">
        <v>36</v>
      </c>
      <c r="D229" s="98">
        <f t="shared" ref="D229:E229" si="225">+D230+D231+D232</f>
        <v>670000</v>
      </c>
      <c r="E229" s="98">
        <f t="shared" si="225"/>
        <v>58433.680713150003</v>
      </c>
      <c r="F229" s="98">
        <f t="shared" ref="F229" si="226">+F230+F231+F232</f>
        <v>58519.540713150003</v>
      </c>
      <c r="G229" s="98">
        <f t="shared" ref="G229:I229" si="227">+G230+G231+G232</f>
        <v>58519.540713150003</v>
      </c>
      <c r="H229" s="98">
        <f t="shared" si="227"/>
        <v>58519.540713150003</v>
      </c>
      <c r="I229" s="98">
        <f t="shared" si="227"/>
        <v>58519.540713150003</v>
      </c>
      <c r="J229" s="98">
        <f t="shared" ref="J229" si="228">+J230+J231+J232</f>
        <v>292511.84356574994</v>
      </c>
    </row>
    <row r="230" spans="2:10" x14ac:dyDescent="0.2">
      <c r="B230" s="14" t="s">
        <v>37</v>
      </c>
      <c r="C230" s="15" t="s">
        <v>198</v>
      </c>
      <c r="D230" s="93">
        <v>300000</v>
      </c>
      <c r="E230" s="93">
        <v>27728.361719650002</v>
      </c>
      <c r="F230" s="93">
        <v>27728.361719650002</v>
      </c>
      <c r="G230" s="93">
        <v>27728.361719650002</v>
      </c>
      <c r="H230" s="93">
        <v>27728.361719650002</v>
      </c>
      <c r="I230" s="93">
        <v>27728.361719650002</v>
      </c>
      <c r="J230" s="93">
        <f t="shared" ref="J230:J232" si="229">+E230+F230+G230+H230+I230</f>
        <v>138641.80859825001</v>
      </c>
    </row>
    <row r="231" spans="2:10" x14ac:dyDescent="0.2">
      <c r="B231" s="14" t="s">
        <v>38</v>
      </c>
      <c r="C231" s="15" t="s">
        <v>199</v>
      </c>
      <c r="D231" s="93">
        <v>320000</v>
      </c>
      <c r="E231" s="93">
        <v>27767.4708335</v>
      </c>
      <c r="F231" s="93">
        <v>27767.4708335</v>
      </c>
      <c r="G231" s="93">
        <v>27767.4708335</v>
      </c>
      <c r="H231" s="93">
        <v>27767.4708335</v>
      </c>
      <c r="I231" s="93">
        <v>27767.4708335</v>
      </c>
      <c r="J231" s="93">
        <f t="shared" si="229"/>
        <v>138837.35416749999</v>
      </c>
    </row>
    <row r="232" spans="2:10" x14ac:dyDescent="0.2">
      <c r="B232" s="14" t="s">
        <v>39</v>
      </c>
      <c r="C232" s="15" t="s">
        <v>200</v>
      </c>
      <c r="D232" s="93">
        <v>50000</v>
      </c>
      <c r="E232" s="93">
        <v>2937.84816</v>
      </c>
      <c r="F232" s="93">
        <v>3023.7081600000001</v>
      </c>
      <c r="G232" s="93">
        <v>3023.7081600000001</v>
      </c>
      <c r="H232" s="93">
        <v>3023.7081600000001</v>
      </c>
      <c r="I232" s="93">
        <v>3023.7081600000001</v>
      </c>
      <c r="J232" s="93">
        <f t="shared" si="229"/>
        <v>15032.6808</v>
      </c>
    </row>
    <row r="233" spans="2:10" x14ac:dyDescent="0.2">
      <c r="B233" s="21">
        <v>22</v>
      </c>
      <c r="C233" s="82" t="s">
        <v>40</v>
      </c>
      <c r="D233" s="97">
        <f t="shared" ref="D233:J233" si="230">+D234</f>
        <v>5000000</v>
      </c>
      <c r="E233" s="97">
        <f t="shared" si="230"/>
        <v>49000</v>
      </c>
      <c r="F233" s="97">
        <f t="shared" si="230"/>
        <v>19000</v>
      </c>
      <c r="G233" s="97">
        <f t="shared" si="230"/>
        <v>42900</v>
      </c>
      <c r="H233" s="97">
        <f t="shared" si="230"/>
        <v>12000</v>
      </c>
      <c r="I233" s="97">
        <f t="shared" si="230"/>
        <v>4500</v>
      </c>
      <c r="J233" s="97">
        <f t="shared" si="230"/>
        <v>127400</v>
      </c>
    </row>
    <row r="234" spans="2:10" x14ac:dyDescent="0.2">
      <c r="B234" s="16">
        <v>228</v>
      </c>
      <c r="C234" s="71" t="s">
        <v>276</v>
      </c>
      <c r="D234" s="98">
        <f t="shared" ref="D234:J234" si="231">SUM(D235:D235)</f>
        <v>5000000</v>
      </c>
      <c r="E234" s="98">
        <f t="shared" si="231"/>
        <v>49000</v>
      </c>
      <c r="F234" s="98">
        <f t="shared" si="231"/>
        <v>19000</v>
      </c>
      <c r="G234" s="98">
        <f t="shared" si="231"/>
        <v>42900</v>
      </c>
      <c r="H234" s="98">
        <f t="shared" si="231"/>
        <v>12000</v>
      </c>
      <c r="I234" s="98">
        <f t="shared" si="231"/>
        <v>4500</v>
      </c>
      <c r="J234" s="98">
        <f t="shared" si="231"/>
        <v>127400</v>
      </c>
    </row>
    <row r="235" spans="2:10" x14ac:dyDescent="0.2">
      <c r="B235" s="14" t="s">
        <v>80</v>
      </c>
      <c r="C235" s="23" t="s">
        <v>224</v>
      </c>
      <c r="D235" s="101">
        <v>5000000</v>
      </c>
      <c r="E235" s="101">
        <v>49000</v>
      </c>
      <c r="F235" s="101">
        <v>19000</v>
      </c>
      <c r="G235" s="101">
        <v>42900</v>
      </c>
      <c r="H235" s="101">
        <v>12000</v>
      </c>
      <c r="I235" s="101">
        <v>4500</v>
      </c>
      <c r="J235" s="101">
        <f>+E235+F235+G235+H235+I235</f>
        <v>127400</v>
      </c>
    </row>
    <row r="236" spans="2:10" x14ac:dyDescent="0.2">
      <c r="B236" s="21">
        <v>24</v>
      </c>
      <c r="C236" s="75" t="s">
        <v>142</v>
      </c>
      <c r="D236" s="97">
        <f t="shared" ref="D236:J236" si="232">+D237</f>
        <v>614400</v>
      </c>
      <c r="E236" s="97">
        <f t="shared" si="232"/>
        <v>0</v>
      </c>
      <c r="F236" s="97">
        <f t="shared" si="232"/>
        <v>297500</v>
      </c>
      <c r="G236" s="97">
        <f t="shared" si="232"/>
        <v>0</v>
      </c>
      <c r="H236" s="97">
        <f t="shared" si="232"/>
        <v>0</v>
      </c>
      <c r="I236" s="97">
        <f t="shared" si="232"/>
        <v>0</v>
      </c>
      <c r="J236" s="97">
        <f t="shared" si="232"/>
        <v>297500</v>
      </c>
    </row>
    <row r="237" spans="2:10" ht="15" customHeight="1" x14ac:dyDescent="0.2">
      <c r="B237" s="16">
        <v>241</v>
      </c>
      <c r="C237" s="57" t="s">
        <v>143</v>
      </c>
      <c r="D237" s="103">
        <f t="shared" ref="D237:J237" si="233">+D238+D240</f>
        <v>614400</v>
      </c>
      <c r="E237" s="103">
        <f t="shared" si="233"/>
        <v>0</v>
      </c>
      <c r="F237" s="103">
        <f t="shared" si="233"/>
        <v>297500</v>
      </c>
      <c r="G237" s="103">
        <f t="shared" si="233"/>
        <v>0</v>
      </c>
      <c r="H237" s="103">
        <f t="shared" ref="H237:I237" si="234">+H238+H240</f>
        <v>0</v>
      </c>
      <c r="I237" s="103">
        <f t="shared" si="234"/>
        <v>0</v>
      </c>
      <c r="J237" s="103">
        <f t="shared" si="233"/>
        <v>297500</v>
      </c>
    </row>
    <row r="238" spans="2:10" ht="15.75" customHeight="1" x14ac:dyDescent="0.2">
      <c r="B238" s="14" t="s">
        <v>144</v>
      </c>
      <c r="C238" s="23" t="s">
        <v>263</v>
      </c>
      <c r="D238" s="115">
        <v>100000</v>
      </c>
      <c r="E238" s="115">
        <v>0</v>
      </c>
      <c r="F238" s="115">
        <v>0</v>
      </c>
      <c r="G238" s="115">
        <v>0</v>
      </c>
      <c r="H238" s="115">
        <v>0</v>
      </c>
      <c r="I238" s="115">
        <v>0</v>
      </c>
      <c r="J238" s="115">
        <f>+E238+F238+G238+H238+I238</f>
        <v>0</v>
      </c>
    </row>
    <row r="239" spans="2:10" ht="25.5" customHeight="1" x14ac:dyDescent="0.2">
      <c r="B239" s="16">
        <v>247</v>
      </c>
      <c r="C239" s="20" t="s">
        <v>145</v>
      </c>
      <c r="D239" s="116">
        <f t="shared" ref="D239:J239" si="235">+D240</f>
        <v>514400</v>
      </c>
      <c r="E239" s="116">
        <f t="shared" si="235"/>
        <v>0</v>
      </c>
      <c r="F239" s="116">
        <f t="shared" si="235"/>
        <v>297500</v>
      </c>
      <c r="G239" s="116">
        <f t="shared" si="235"/>
        <v>0</v>
      </c>
      <c r="H239" s="116">
        <f t="shared" si="235"/>
        <v>0</v>
      </c>
      <c r="I239" s="116">
        <f t="shared" si="235"/>
        <v>0</v>
      </c>
      <c r="J239" s="116">
        <f t="shared" si="235"/>
        <v>297500</v>
      </c>
    </row>
    <row r="240" spans="2:10" ht="26.25" customHeight="1" x14ac:dyDescent="0.2">
      <c r="B240" s="24" t="s">
        <v>146</v>
      </c>
      <c r="C240" s="61" t="s">
        <v>333</v>
      </c>
      <c r="D240" s="93">
        <v>514400</v>
      </c>
      <c r="E240" s="93">
        <v>0</v>
      </c>
      <c r="F240" s="93">
        <v>297500</v>
      </c>
      <c r="G240" s="93">
        <v>0</v>
      </c>
      <c r="H240" s="93">
        <v>0</v>
      </c>
      <c r="I240" s="93">
        <v>0</v>
      </c>
      <c r="J240" s="93">
        <f>+E240+F240+G240+H240+I240</f>
        <v>297500</v>
      </c>
    </row>
    <row r="241" spans="2:13" ht="17.25" customHeight="1" x14ac:dyDescent="0.2">
      <c r="B241" s="48" t="s">
        <v>176</v>
      </c>
      <c r="C241" s="46" t="s">
        <v>179</v>
      </c>
      <c r="D241" s="105">
        <f t="shared" ref="D241:J241" si="236">+D223+D233+D236</f>
        <v>10984400</v>
      </c>
      <c r="E241" s="105">
        <f t="shared" si="236"/>
        <v>498524.81921315001</v>
      </c>
      <c r="F241" s="105">
        <f t="shared" si="236"/>
        <v>766110.67921314994</v>
      </c>
      <c r="G241" s="105">
        <f t="shared" si="236"/>
        <v>492510.67921315</v>
      </c>
      <c r="H241" s="105">
        <f t="shared" ref="H241:I241" si="237">+H223+H233+H236</f>
        <v>461610.67921315</v>
      </c>
      <c r="I241" s="105">
        <f t="shared" si="237"/>
        <v>454110.67921315</v>
      </c>
      <c r="J241" s="105">
        <f t="shared" si="236"/>
        <v>2672867.5360657498</v>
      </c>
    </row>
    <row r="242" spans="2:13" ht="27" customHeight="1" x14ac:dyDescent="0.2">
      <c r="B242" s="2" t="s">
        <v>284</v>
      </c>
      <c r="C242" s="80" t="s">
        <v>285</v>
      </c>
      <c r="D242" s="107">
        <f t="shared" ref="D242:J243" si="238">+D243</f>
        <v>6566690</v>
      </c>
      <c r="E242" s="107">
        <f t="shared" si="238"/>
        <v>11237939.815759251</v>
      </c>
      <c r="F242" s="107">
        <f t="shared" si="238"/>
        <v>11279453.15531975</v>
      </c>
      <c r="G242" s="107">
        <f t="shared" si="238"/>
        <v>11546210.7627188</v>
      </c>
      <c r="H242" s="107">
        <f t="shared" si="238"/>
        <v>11575320.5769278</v>
      </c>
      <c r="I242" s="107">
        <f t="shared" si="238"/>
        <v>11582621.537021851</v>
      </c>
      <c r="J242" s="107">
        <f t="shared" si="238"/>
        <v>57221545.84774746</v>
      </c>
    </row>
    <row r="243" spans="2:13" ht="26.25" customHeight="1" x14ac:dyDescent="0.2">
      <c r="B243" s="47" t="s">
        <v>167</v>
      </c>
      <c r="C243" s="81" t="s">
        <v>178</v>
      </c>
      <c r="D243" s="108">
        <f t="shared" si="238"/>
        <v>6566690</v>
      </c>
      <c r="E243" s="108">
        <f t="shared" si="238"/>
        <v>11237939.815759251</v>
      </c>
      <c r="F243" s="108">
        <f t="shared" si="238"/>
        <v>11279453.15531975</v>
      </c>
      <c r="G243" s="108">
        <f t="shared" si="238"/>
        <v>11546210.7627188</v>
      </c>
      <c r="H243" s="108">
        <f t="shared" si="238"/>
        <v>11575320.5769278</v>
      </c>
      <c r="I243" s="108">
        <f t="shared" si="238"/>
        <v>11582621.537021851</v>
      </c>
      <c r="J243" s="108">
        <f t="shared" si="238"/>
        <v>57221545.84774746</v>
      </c>
    </row>
    <row r="244" spans="2:13" ht="17.25" customHeight="1" x14ac:dyDescent="0.2">
      <c r="B244" s="3">
        <v>21</v>
      </c>
      <c r="C244" s="4" t="s">
        <v>4</v>
      </c>
      <c r="D244" s="97">
        <f t="shared" ref="D244:J244" si="239">+D245+D250</f>
        <v>6566690</v>
      </c>
      <c r="E244" s="97">
        <f t="shared" si="239"/>
        <v>11237939.815759251</v>
      </c>
      <c r="F244" s="97">
        <f t="shared" si="239"/>
        <v>11279453.15531975</v>
      </c>
      <c r="G244" s="97">
        <f t="shared" si="239"/>
        <v>11546210.7627188</v>
      </c>
      <c r="H244" s="97">
        <f t="shared" ref="H244:I244" si="240">+H245+H250</f>
        <v>11575320.5769278</v>
      </c>
      <c r="I244" s="97">
        <f t="shared" si="240"/>
        <v>11582621.537021851</v>
      </c>
      <c r="J244" s="97">
        <f t="shared" si="239"/>
        <v>57221545.84774746</v>
      </c>
    </row>
    <row r="245" spans="2:13" ht="17.25" customHeight="1" x14ac:dyDescent="0.2">
      <c r="B245" s="5">
        <v>211</v>
      </c>
      <c r="C245" s="42" t="s">
        <v>5</v>
      </c>
      <c r="D245" s="98">
        <f t="shared" ref="D245:J245" si="241">+D246</f>
        <v>5896690</v>
      </c>
      <c r="E245" s="98">
        <f t="shared" si="241"/>
        <v>9985568.2375000007</v>
      </c>
      <c r="F245" s="98">
        <f t="shared" si="241"/>
        <v>10018947.782500001</v>
      </c>
      <c r="G245" s="98">
        <f t="shared" si="241"/>
        <v>10285967.382000001</v>
      </c>
      <c r="H245" s="98">
        <f t="shared" si="241"/>
        <v>10311216.592</v>
      </c>
      <c r="I245" s="98">
        <f t="shared" si="241"/>
        <v>10317843.741500001</v>
      </c>
      <c r="J245" s="98">
        <f t="shared" si="241"/>
        <v>50919543.735500008</v>
      </c>
    </row>
    <row r="246" spans="2:13" ht="17.25" customHeight="1" x14ac:dyDescent="0.2">
      <c r="B246" s="7">
        <v>2111</v>
      </c>
      <c r="C246" s="12" t="s">
        <v>6</v>
      </c>
      <c r="D246" s="99">
        <f t="shared" ref="D246:E246" si="242">+D247+D249</f>
        <v>5896690</v>
      </c>
      <c r="E246" s="99">
        <f t="shared" si="242"/>
        <v>9985568.2375000007</v>
      </c>
      <c r="F246" s="99">
        <f t="shared" ref="F246" si="243">+F247+F249</f>
        <v>10018947.782500001</v>
      </c>
      <c r="G246" s="99">
        <f t="shared" ref="G246:I246" si="244">+G247+G249</f>
        <v>10285967.382000001</v>
      </c>
      <c r="H246" s="99">
        <f t="shared" si="244"/>
        <v>10311216.592</v>
      </c>
      <c r="I246" s="99">
        <f t="shared" si="244"/>
        <v>10317843.741500001</v>
      </c>
      <c r="J246" s="99">
        <f t="shared" ref="J246" si="245">+J247+J249</f>
        <v>50919543.735500008</v>
      </c>
      <c r="K246" s="84"/>
    </row>
    <row r="247" spans="2:13" ht="17.25" customHeight="1" x14ac:dyDescent="0.2">
      <c r="B247" s="9" t="s">
        <v>7</v>
      </c>
      <c r="C247" s="11" t="s">
        <v>191</v>
      </c>
      <c r="D247" s="93">
        <v>4896690</v>
      </c>
      <c r="E247" s="93">
        <v>9985568.2375000007</v>
      </c>
      <c r="F247" s="93">
        <v>10018947.782500001</v>
      </c>
      <c r="G247" s="93">
        <v>10285967.382000001</v>
      </c>
      <c r="H247" s="93">
        <v>10311216.592</v>
      </c>
      <c r="I247" s="93">
        <v>10317843.741500001</v>
      </c>
      <c r="J247" s="93">
        <f>+E247+F247+G247+H247+I247</f>
        <v>50919543.735500008</v>
      </c>
      <c r="K247" s="83"/>
    </row>
    <row r="248" spans="2:13" ht="17.25" customHeight="1" x14ac:dyDescent="0.2">
      <c r="B248" s="7">
        <v>2114</v>
      </c>
      <c r="C248" s="12" t="s">
        <v>15</v>
      </c>
      <c r="D248" s="99">
        <f t="shared" ref="D248:J248" si="246">+D249</f>
        <v>1000000</v>
      </c>
      <c r="E248" s="99">
        <f t="shared" si="246"/>
        <v>0</v>
      </c>
      <c r="F248" s="99">
        <f t="shared" si="246"/>
        <v>0</v>
      </c>
      <c r="G248" s="99">
        <f t="shared" si="246"/>
        <v>0</v>
      </c>
      <c r="H248" s="99">
        <f t="shared" si="246"/>
        <v>0</v>
      </c>
      <c r="I248" s="99">
        <f t="shared" si="246"/>
        <v>0</v>
      </c>
      <c r="J248" s="99">
        <f t="shared" si="246"/>
        <v>0</v>
      </c>
      <c r="K248" s="83"/>
    </row>
    <row r="249" spans="2:13" ht="17.25" customHeight="1" x14ac:dyDescent="0.2">
      <c r="B249" s="9" t="s">
        <v>278</v>
      </c>
      <c r="C249" s="11" t="s">
        <v>275</v>
      </c>
      <c r="D249" s="93">
        <v>1000000</v>
      </c>
      <c r="E249" s="93">
        <v>0</v>
      </c>
      <c r="F249" s="93">
        <v>0</v>
      </c>
      <c r="G249" s="93">
        <v>0</v>
      </c>
      <c r="H249" s="93">
        <v>0</v>
      </c>
      <c r="I249" s="93">
        <v>0</v>
      </c>
      <c r="J249" s="93">
        <f>+E249+F249+G249+H249+I249</f>
        <v>0</v>
      </c>
      <c r="K249" s="88"/>
    </row>
    <row r="250" spans="2:13" ht="17.25" customHeight="1" x14ac:dyDescent="0.2">
      <c r="B250" s="16">
        <v>215</v>
      </c>
      <c r="C250" s="57" t="s">
        <v>36</v>
      </c>
      <c r="D250" s="98">
        <f t="shared" ref="D250:E250" si="247">+D251+D252+D253</f>
        <v>670000</v>
      </c>
      <c r="E250" s="98">
        <f t="shared" si="247"/>
        <v>1252371.5782592501</v>
      </c>
      <c r="F250" s="98">
        <f t="shared" ref="F250" si="248">+F251+F252+F253</f>
        <v>1260505.3728197501</v>
      </c>
      <c r="G250" s="98">
        <f t="shared" ref="G250:I250" si="249">+G251+G252+G253</f>
        <v>1260243.3807188</v>
      </c>
      <c r="H250" s="98">
        <f t="shared" si="249"/>
        <v>1264103.9849278</v>
      </c>
      <c r="I250" s="98">
        <f t="shared" si="249"/>
        <v>1264777.79552185</v>
      </c>
      <c r="J250" s="98">
        <f t="shared" ref="J250" si="250">+J251+J252+J253</f>
        <v>6302002.1122474503</v>
      </c>
    </row>
    <row r="251" spans="2:13" ht="11.25" customHeight="1" x14ac:dyDescent="0.2">
      <c r="B251" s="14" t="s">
        <v>37</v>
      </c>
      <c r="C251" s="15" t="s">
        <v>198</v>
      </c>
      <c r="D251" s="93">
        <v>300000</v>
      </c>
      <c r="E251" s="93">
        <v>584644.61688375019</v>
      </c>
      <c r="F251" s="93">
        <v>588394.82662425016</v>
      </c>
      <c r="G251" s="93">
        <v>593605.59622880013</v>
      </c>
      <c r="H251" s="93">
        <v>595395.76521780016</v>
      </c>
      <c r="I251" s="93">
        <v>595865.63011735014</v>
      </c>
      <c r="J251" s="93">
        <f t="shared" ref="J251:J253" si="251">+E251+F251+G251+H251+I251</f>
        <v>2957906.4350719508</v>
      </c>
      <c r="K251" s="83"/>
      <c r="L251" s="83"/>
      <c r="M251" s="83"/>
    </row>
    <row r="252" spans="2:13" ht="11.25" customHeight="1" x14ac:dyDescent="0.2">
      <c r="B252" s="14" t="s">
        <v>38</v>
      </c>
      <c r="C252" s="15" t="s">
        <v>199</v>
      </c>
      <c r="D252" s="93">
        <v>320000</v>
      </c>
      <c r="E252" s="93">
        <v>605670.34486249986</v>
      </c>
      <c r="F252" s="93">
        <v>608040.29755749984</v>
      </c>
      <c r="G252" s="93">
        <v>601438.68912199989</v>
      </c>
      <c r="H252" s="93">
        <v>603231.38303199993</v>
      </c>
      <c r="I252" s="93">
        <v>603701.91064649995</v>
      </c>
      <c r="J252" s="93">
        <f t="shared" si="251"/>
        <v>3022082.6252204999</v>
      </c>
      <c r="K252" s="83"/>
      <c r="L252" s="83"/>
      <c r="M252" s="83"/>
    </row>
    <row r="253" spans="2:13" ht="11.25" customHeight="1" x14ac:dyDescent="0.2">
      <c r="B253" s="14" t="s">
        <v>39</v>
      </c>
      <c r="C253" s="15" t="s">
        <v>200</v>
      </c>
      <c r="D253" s="93">
        <v>50000</v>
      </c>
      <c r="E253" s="93">
        <v>62056.616513000015</v>
      </c>
      <c r="F253" s="93">
        <v>64070.248637999997</v>
      </c>
      <c r="G253" s="93">
        <v>65199.095367999995</v>
      </c>
      <c r="H253" s="93">
        <v>65476.836678</v>
      </c>
      <c r="I253" s="93">
        <v>65210.254757999995</v>
      </c>
      <c r="J253" s="93">
        <f t="shared" si="251"/>
        <v>322013.05195500003</v>
      </c>
      <c r="K253" s="83"/>
      <c r="L253" s="83"/>
      <c r="M253" s="83"/>
    </row>
    <row r="254" spans="2:13" ht="17.25" customHeight="1" x14ac:dyDescent="0.2">
      <c r="B254" s="48" t="s">
        <v>284</v>
      </c>
      <c r="C254" s="79" t="s">
        <v>316</v>
      </c>
      <c r="D254" s="105">
        <f t="shared" ref="D254:J254" si="252">+D245+D250</f>
        <v>6566690</v>
      </c>
      <c r="E254" s="105">
        <f t="shared" si="252"/>
        <v>11237939.815759251</v>
      </c>
      <c r="F254" s="105">
        <f t="shared" si="252"/>
        <v>11279453.15531975</v>
      </c>
      <c r="G254" s="105">
        <f t="shared" si="252"/>
        <v>11546210.7627188</v>
      </c>
      <c r="H254" s="105">
        <f t="shared" ref="H254:I254" si="253">+H245+H250</f>
        <v>11575320.5769278</v>
      </c>
      <c r="I254" s="105">
        <f t="shared" si="253"/>
        <v>11582621.537021851</v>
      </c>
      <c r="J254" s="105">
        <f t="shared" si="252"/>
        <v>57221545.84774746</v>
      </c>
    </row>
    <row r="255" spans="2:13" x14ac:dyDescent="0.2">
      <c r="B255" s="49"/>
      <c r="C255" s="50"/>
      <c r="D255" s="109"/>
      <c r="E255" s="109"/>
      <c r="F255" s="109"/>
      <c r="G255" s="109"/>
      <c r="H255" s="109"/>
      <c r="I255" s="109"/>
      <c r="J255" s="109"/>
    </row>
    <row r="256" spans="2:13" x14ac:dyDescent="0.2">
      <c r="B256" s="51"/>
      <c r="C256" s="52" t="s">
        <v>180</v>
      </c>
      <c r="D256" s="110">
        <f t="shared" ref="D256:J256" si="254">+D3+D184+D202+D221+D242</f>
        <v>1172006944</v>
      </c>
      <c r="E256" s="110">
        <f t="shared" si="254"/>
        <v>60981376.780317657</v>
      </c>
      <c r="F256" s="110">
        <f t="shared" si="254"/>
        <v>67038243.680147044</v>
      </c>
      <c r="G256" s="110">
        <f t="shared" si="254"/>
        <v>132382566.64235687</v>
      </c>
      <c r="H256" s="110">
        <f t="shared" ref="H256:I256" si="255">+H3+H184+H202+H221+H242</f>
        <v>64362579.264889672</v>
      </c>
      <c r="I256" s="110">
        <f t="shared" si="255"/>
        <v>66819995.114768885</v>
      </c>
      <c r="J256" s="110">
        <f t="shared" si="254"/>
        <v>391584761.48248017</v>
      </c>
    </row>
    <row r="257" spans="1:10" s="56" customFormat="1" x14ac:dyDescent="0.2">
      <c r="D257" s="111"/>
      <c r="E257" s="111"/>
      <c r="F257" s="111"/>
      <c r="G257" s="111"/>
      <c r="H257" s="111"/>
      <c r="I257" s="111"/>
      <c r="J257" s="111"/>
    </row>
    <row r="258" spans="1:10" s="56" customFormat="1" ht="13.5" x14ac:dyDescent="0.25">
      <c r="B258" s="123" t="s">
        <v>341</v>
      </c>
      <c r="C258" s="124"/>
      <c r="D258" s="111"/>
      <c r="E258" s="111"/>
      <c r="F258" s="111"/>
      <c r="G258" s="111"/>
      <c r="H258" s="111"/>
      <c r="I258" s="111"/>
      <c r="J258" s="111"/>
    </row>
    <row r="259" spans="1:10" s="56" customFormat="1" x14ac:dyDescent="0.2">
      <c r="B259" s="66"/>
      <c r="D259" s="111"/>
      <c r="E259" s="111"/>
      <c r="F259" s="111"/>
      <c r="G259" s="111"/>
      <c r="H259" s="111"/>
      <c r="I259" s="111"/>
      <c r="J259" s="111"/>
    </row>
    <row r="260" spans="1:10" s="56" customFormat="1" x14ac:dyDescent="0.2">
      <c r="B260" s="66"/>
      <c r="D260" s="111"/>
      <c r="E260" s="111"/>
      <c r="F260" s="111"/>
      <c r="G260" s="111"/>
      <c r="H260" s="111"/>
      <c r="I260" s="111"/>
      <c r="J260" s="111"/>
    </row>
    <row r="261" spans="1:10" s="56" customFormat="1" x14ac:dyDescent="0.2">
      <c r="B261" s="120" t="s">
        <v>336</v>
      </c>
      <c r="C261" s="120"/>
      <c r="D261" s="121"/>
      <c r="E261" s="121"/>
      <c r="F261" s="121"/>
      <c r="G261" s="122"/>
      <c r="H261" s="122"/>
      <c r="I261" s="122"/>
      <c r="J261" s="111"/>
    </row>
    <row r="262" spans="1:10" s="56" customFormat="1" x14ac:dyDescent="0.2">
      <c r="B262" s="128" t="s">
        <v>345</v>
      </c>
      <c r="C262" s="126"/>
      <c r="D262" s="127"/>
      <c r="E262" s="127"/>
      <c r="F262" s="127"/>
      <c r="G262" s="127"/>
      <c r="H262" s="127"/>
      <c r="I262" s="127"/>
      <c r="J262" s="111"/>
    </row>
    <row r="263" spans="1:10" s="56" customFormat="1" x14ac:dyDescent="0.2">
      <c r="B263" s="128" t="s">
        <v>346</v>
      </c>
      <c r="C263" s="126"/>
      <c r="D263" s="127"/>
      <c r="E263" s="127"/>
      <c r="F263" s="127"/>
      <c r="G263" s="127"/>
      <c r="H263" s="127"/>
      <c r="I263" s="127"/>
      <c r="J263" s="111"/>
    </row>
    <row r="264" spans="1:10" s="56" customFormat="1" x14ac:dyDescent="0.2">
      <c r="B264" s="66"/>
      <c r="D264" s="111"/>
      <c r="E264" s="111"/>
      <c r="F264" s="111"/>
      <c r="G264" s="111"/>
      <c r="H264" s="111"/>
      <c r="I264" s="111"/>
      <c r="J264" s="111"/>
    </row>
    <row r="265" spans="1:10" s="56" customFormat="1" x14ac:dyDescent="0.2">
      <c r="B265" s="66"/>
      <c r="D265" s="111"/>
      <c r="E265" s="111"/>
      <c r="F265" s="111"/>
      <c r="G265" s="111"/>
      <c r="H265" s="111"/>
      <c r="I265" s="111"/>
      <c r="J265" s="111"/>
    </row>
    <row r="266" spans="1:10" s="56" customFormat="1" x14ac:dyDescent="0.2">
      <c r="B266" s="66"/>
      <c r="D266" s="111"/>
      <c r="E266" s="111"/>
      <c r="F266" s="111"/>
      <c r="G266" s="111"/>
      <c r="H266" s="111"/>
      <c r="I266" s="111"/>
      <c r="J266" s="111"/>
    </row>
    <row r="267" spans="1:10" s="56" customFormat="1" x14ac:dyDescent="0.2">
      <c r="B267" s="66"/>
      <c r="D267" s="111"/>
      <c r="E267" s="111"/>
      <c r="F267" s="111"/>
      <c r="G267" s="111"/>
      <c r="H267" s="111"/>
      <c r="I267" s="111"/>
      <c r="J267" s="111"/>
    </row>
    <row r="268" spans="1:10" s="56" customFormat="1" x14ac:dyDescent="0.2">
      <c r="B268" s="66"/>
      <c r="D268" s="111"/>
      <c r="E268" s="111"/>
      <c r="F268" s="111"/>
      <c r="G268" s="111"/>
      <c r="H268" s="111"/>
      <c r="I268" s="111"/>
      <c r="J268" s="111"/>
    </row>
    <row r="269" spans="1:10" s="56" customFormat="1" x14ac:dyDescent="0.2">
      <c r="B269" s="66"/>
      <c r="D269" s="111"/>
      <c r="E269" s="111"/>
      <c r="F269" s="111"/>
      <c r="G269" s="111"/>
      <c r="H269" s="111"/>
      <c r="I269" s="111"/>
      <c r="J269" s="111"/>
    </row>
    <row r="270" spans="1:10" s="56" customFormat="1" x14ac:dyDescent="0.2">
      <c r="B270" s="66"/>
      <c r="D270" s="111"/>
      <c r="E270" s="111"/>
      <c r="F270" s="111"/>
      <c r="G270" s="111"/>
      <c r="H270" s="111"/>
      <c r="I270" s="111"/>
      <c r="J270" s="111"/>
    </row>
    <row r="271" spans="1:10" ht="18.75" customHeight="1" x14ac:dyDescent="0.2">
      <c r="B271" s="67" t="s">
        <v>282</v>
      </c>
      <c r="C271" s="89"/>
      <c r="D271" s="125" t="s">
        <v>332</v>
      </c>
      <c r="E271" s="112"/>
      <c r="F271" s="112"/>
      <c r="G271" s="112"/>
      <c r="H271" s="112" t="s">
        <v>342</v>
      </c>
      <c r="I271" s="112"/>
      <c r="J271" s="112"/>
    </row>
    <row r="272" spans="1:10" ht="17.25" customHeight="1" x14ac:dyDescent="0.2">
      <c r="A272" s="65"/>
      <c r="B272" s="68" t="s">
        <v>329</v>
      </c>
      <c r="C272" s="89"/>
      <c r="D272" s="119" t="s">
        <v>331</v>
      </c>
      <c r="E272" s="119"/>
      <c r="F272" s="119"/>
      <c r="G272" s="119"/>
      <c r="H272" s="119" t="s">
        <v>343</v>
      </c>
      <c r="I272" s="119"/>
      <c r="J272" s="119"/>
    </row>
    <row r="273" spans="2:10" ht="19.5" customHeight="1" x14ac:dyDescent="0.2">
      <c r="B273" s="89" t="s">
        <v>330</v>
      </c>
      <c r="C273" s="89"/>
      <c r="D273" s="89" t="s">
        <v>280</v>
      </c>
      <c r="E273" s="89"/>
      <c r="F273" s="89"/>
      <c r="G273" s="89"/>
      <c r="H273" s="89" t="s">
        <v>344</v>
      </c>
      <c r="I273" s="89"/>
      <c r="J273" s="89"/>
    </row>
    <row r="274" spans="2:10" ht="26.25" customHeight="1" x14ac:dyDescent="0.2">
      <c r="B274" s="89"/>
      <c r="C274" s="90"/>
      <c r="D274" s="68"/>
      <c r="E274" s="68"/>
      <c r="F274" s="68"/>
      <c r="G274" s="68"/>
      <c r="H274" s="68"/>
      <c r="I274" s="68"/>
      <c r="J274" s="68"/>
    </row>
    <row r="275" spans="2:10" ht="26.25" customHeight="1" x14ac:dyDescent="0.2">
      <c r="B275" s="54"/>
      <c r="C275" s="63"/>
      <c r="D275" s="113"/>
      <c r="E275" s="113"/>
      <c r="F275" s="113"/>
      <c r="G275" s="113"/>
      <c r="H275" s="113"/>
      <c r="I275" s="113"/>
      <c r="J275" s="113"/>
    </row>
    <row r="277" spans="2:10" ht="13.5" customHeight="1" x14ac:dyDescent="0.2"/>
  </sheetData>
  <autoFilter ref="B1:J258"/>
  <printOptions horizontalCentered="1"/>
  <pageMargins left="0.70866141732283472" right="0.70866141732283472" top="1.8897637795275593" bottom="0.74803149606299213" header="0" footer="0.31496062992125984"/>
  <pageSetup paperSize="5" scale="75" fitToHeight="0" orientation="landscape" r:id="rId1"/>
  <headerFooter>
    <oddHeader xml:space="preserve">&amp;C
&amp;G
TRIBUNAL SUPERIOR ELECTORAL 
DIRECCION FINANCIERA 
EJECUCION PRESUPUESTARIA AL 31 DE MAYO 2024
VALORES EN RD$
</oddHeader>
    <oddFooter>&amp;RPágina &amp;P</oddFooter>
  </headerFooter>
  <ignoredErrors>
    <ignoredError sqref="D244 J8 J250 J244:J246 J208 J192 J210 J248 J11 J188 J227 J239 J27 J29 J31 J35 J40:J41 J50 J53 J56 J60 J69 J72 J78 J83 J89 J91:J92 J94 J97:J98 J100 J104 J109 J115 J117 J122:J123 J127 J131 J134 J137 J139:J140 J144 J147 J156:J157 J161:J162 J167 J170 J173 J176 J178 J190 J229 J24:J25 J19:J20 J17 J15 J13 J12 J14 J16 J18 J21:J23 J2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 MAYO</vt:lpstr>
      <vt:lpstr>'EJECUCION  MAYO'!Área_de_impresión</vt:lpstr>
      <vt:lpstr>'EJECUCION  MAYO'!Títulos_a_imprimir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Maridalia Gómez</cp:lastModifiedBy>
  <cp:lastPrinted>2024-07-15T13:26:40Z</cp:lastPrinted>
  <dcterms:created xsi:type="dcterms:W3CDTF">2022-03-25T14:12:00Z</dcterms:created>
  <dcterms:modified xsi:type="dcterms:W3CDTF">2024-07-15T13:28:13Z</dcterms:modified>
</cp:coreProperties>
</file>