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Publicado en transparencia 2017-2025\"/>
    </mc:Choice>
  </mc:AlternateContent>
  <bookViews>
    <workbookView xWindow="0" yWindow="0" windowWidth="28800" windowHeight="11700"/>
  </bookViews>
  <sheets>
    <sheet name="Ejecución Transparencia" sheetId="1" r:id="rId1"/>
  </sheets>
  <definedNames>
    <definedName name="_xlnm._FilterDatabase" localSheetId="0" hidden="1">'Ejecución Transparencia'!$B$1:$N$266</definedName>
    <definedName name="_xlnm.Print_Area" localSheetId="0">'Ejecución Transparencia'!$A$1:$N$289</definedName>
    <definedName name="_xlnm.Print_Titles" localSheetId="0">'Ejecución Transparencia'!$1:$1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0" i="1" l="1"/>
  <c r="N119" i="1"/>
  <c r="N118" i="1"/>
  <c r="N117" i="1"/>
  <c r="N116" i="1"/>
  <c r="N114" i="1"/>
  <c r="N113" i="1"/>
  <c r="N112" i="1"/>
  <c r="N111" i="1"/>
  <c r="N109" i="1"/>
  <c r="N108" i="1"/>
  <c r="N107" i="1"/>
  <c r="N105" i="1"/>
  <c r="N102" i="1"/>
  <c r="N101" i="1"/>
  <c r="N99" i="1"/>
  <c r="N96" i="1"/>
  <c r="N94" i="1"/>
  <c r="N93" i="1"/>
  <c r="N92" i="1"/>
  <c r="N91" i="1"/>
  <c r="N90" i="1"/>
  <c r="N88" i="1"/>
  <c r="N87" i="1"/>
  <c r="N86" i="1"/>
  <c r="N85" i="1"/>
  <c r="N83" i="1"/>
  <c r="N82" i="1"/>
  <c r="N81" i="1"/>
  <c r="N80" i="1"/>
  <c r="N79" i="1"/>
  <c r="N78" i="1"/>
  <c r="N77" i="1"/>
  <c r="N76" i="1"/>
  <c r="N75" i="1"/>
  <c r="N73" i="1"/>
  <c r="N72" i="1"/>
  <c r="N70" i="1"/>
  <c r="N69" i="1"/>
  <c r="N68" i="1"/>
  <c r="N67" i="1"/>
  <c r="N66" i="1"/>
  <c r="N65" i="1"/>
  <c r="N64" i="1"/>
  <c r="N63" i="1"/>
  <c r="N61" i="1"/>
  <c r="N60" i="1"/>
  <c r="N59" i="1"/>
  <c r="N57" i="1"/>
  <c r="N56" i="1"/>
  <c r="N54" i="1"/>
  <c r="N53" i="1"/>
  <c r="N51" i="1"/>
  <c r="N50" i="1"/>
  <c r="N49" i="1"/>
  <c r="N48" i="1"/>
  <c r="N47" i="1"/>
  <c r="N46" i="1"/>
  <c r="N45" i="1"/>
  <c r="N44" i="1"/>
  <c r="N41" i="1"/>
  <c r="N40" i="1"/>
  <c r="N39" i="1"/>
  <c r="N38" i="1"/>
  <c r="N36" i="1"/>
  <c r="N35" i="1"/>
  <c r="N34" i="1"/>
  <c r="N32" i="1"/>
  <c r="N30" i="1"/>
  <c r="N29" i="1"/>
  <c r="N27" i="1"/>
  <c r="N26" i="1"/>
  <c r="N23" i="1"/>
  <c r="N22" i="1"/>
  <c r="N21" i="1"/>
  <c r="N18" i="1"/>
  <c r="N16" i="1"/>
  <c r="N14" i="1"/>
  <c r="N12" i="1"/>
  <c r="N10" i="1"/>
  <c r="N9" i="1"/>
  <c r="N162" i="1" l="1"/>
  <c r="E245" i="1" l="1"/>
  <c r="E256" i="1"/>
  <c r="E255" i="1" s="1"/>
  <c r="E254" i="1" s="1"/>
  <c r="E253" i="1" s="1"/>
  <c r="E252" i="1" s="1"/>
  <c r="E264" i="1" s="1"/>
  <c r="E251" i="1"/>
  <c r="E231" i="1"/>
  <c r="E212" i="1"/>
  <c r="E211" i="1" s="1"/>
  <c r="E228" i="1" s="1"/>
  <c r="E209" i="1"/>
  <c r="E194" i="1"/>
  <c r="E3" i="1"/>
  <c r="N263" i="1" l="1"/>
  <c r="N262" i="1"/>
  <c r="N261" i="1"/>
  <c r="N259" i="1"/>
  <c r="N257" i="1"/>
  <c r="N250" i="1"/>
  <c r="N247" i="1"/>
  <c r="N244" i="1"/>
  <c r="N241" i="1"/>
  <c r="N240" i="1"/>
  <c r="N239" i="1"/>
  <c r="N237" i="1"/>
  <c r="N235" i="1"/>
  <c r="N226" i="1"/>
  <c r="N225" i="1"/>
  <c r="N222" i="1"/>
  <c r="N221" i="1"/>
  <c r="N220" i="1"/>
  <c r="N218" i="1"/>
  <c r="N216" i="1"/>
  <c r="N207" i="1"/>
  <c r="N204" i="1"/>
  <c r="N203" i="1"/>
  <c r="N202" i="1"/>
  <c r="N200" i="1"/>
  <c r="N198" i="1"/>
  <c r="N189" i="1"/>
  <c r="N188" i="1"/>
  <c r="N186" i="1"/>
  <c r="N184" i="1"/>
  <c r="N183" i="1"/>
  <c r="N181" i="1"/>
  <c r="N180" i="1"/>
  <c r="N178" i="1"/>
  <c r="N177" i="1"/>
  <c r="N175" i="1"/>
  <c r="N174" i="1"/>
  <c r="N173" i="1"/>
  <c r="N172" i="1"/>
  <c r="N169" i="1"/>
  <c r="N168" i="1"/>
  <c r="N167" i="1"/>
  <c r="N161" i="1"/>
  <c r="N160" i="1"/>
  <c r="N159" i="1"/>
  <c r="N158" i="1"/>
  <c r="N157" i="1"/>
  <c r="N156" i="1"/>
  <c r="N155" i="1"/>
  <c r="N154" i="1"/>
  <c r="N152" i="1"/>
  <c r="N151" i="1"/>
  <c r="N149" i="1"/>
  <c r="N148" i="1"/>
  <c r="N147" i="1"/>
  <c r="N144" i="1"/>
  <c r="N142" i="1"/>
  <c r="N141" i="1"/>
  <c r="N139" i="1"/>
  <c r="N138" i="1"/>
  <c r="N136" i="1"/>
  <c r="N135" i="1"/>
  <c r="N134" i="1"/>
  <c r="N132" i="1"/>
  <c r="N131" i="1"/>
  <c r="N130" i="1"/>
  <c r="N127" i="1"/>
  <c r="N126" i="1"/>
  <c r="N125" i="1"/>
  <c r="N124" i="1"/>
  <c r="N122" i="1"/>
  <c r="N7" i="1"/>
  <c r="M260" i="1"/>
  <c r="M258" i="1"/>
  <c r="M256" i="1"/>
  <c r="M255" i="1" s="1"/>
  <c r="M249" i="1"/>
  <c r="M246" i="1"/>
  <c r="M243" i="1"/>
  <c r="M242" i="1" s="1"/>
  <c r="M238" i="1"/>
  <c r="M236" i="1"/>
  <c r="M234" i="1"/>
  <c r="M233" i="1"/>
  <c r="M224" i="1"/>
  <c r="M223" i="1" s="1"/>
  <c r="M219" i="1"/>
  <c r="M217" i="1"/>
  <c r="M215" i="1"/>
  <c r="M214" i="1" s="1"/>
  <c r="M206" i="1"/>
  <c r="M205" i="1" s="1"/>
  <c r="M201" i="1"/>
  <c r="M199" i="1"/>
  <c r="M197" i="1"/>
  <c r="M187" i="1"/>
  <c r="M185" i="1"/>
  <c r="M182" i="1"/>
  <c r="M179" i="1"/>
  <c r="M176" i="1"/>
  <c r="M171" i="1"/>
  <c r="M166" i="1"/>
  <c r="M165" i="1" s="1"/>
  <c r="M153" i="1"/>
  <c r="M150" i="1"/>
  <c r="M146" i="1"/>
  <c r="M143" i="1"/>
  <c r="M140" i="1"/>
  <c r="M137" i="1"/>
  <c r="M133" i="1"/>
  <c r="M129" i="1"/>
  <c r="M123" i="1"/>
  <c r="M121" i="1"/>
  <c r="M115" i="1"/>
  <c r="M110" i="1"/>
  <c r="M106" i="1"/>
  <c r="M104" i="1" s="1"/>
  <c r="M100" i="1"/>
  <c r="M98" i="1"/>
  <c r="M95" i="1"/>
  <c r="M89" i="1"/>
  <c r="M74" i="1"/>
  <c r="M71" i="1"/>
  <c r="M62" i="1"/>
  <c r="M58" i="1"/>
  <c r="M55" i="1"/>
  <c r="M52" i="1"/>
  <c r="M43" i="1"/>
  <c r="M37" i="1"/>
  <c r="M33" i="1"/>
  <c r="M31" i="1" s="1"/>
  <c r="M28" i="1"/>
  <c r="M25" i="1"/>
  <c r="M20" i="1"/>
  <c r="M19" i="1" s="1"/>
  <c r="M17" i="1"/>
  <c r="M15" i="1"/>
  <c r="M13" i="1"/>
  <c r="M11" i="1"/>
  <c r="M8" i="1"/>
  <c r="M6" i="1"/>
  <c r="M232" i="1" l="1"/>
  <c r="M264" i="1"/>
  <c r="M24" i="1"/>
  <c r="M84" i="1"/>
  <c r="M213" i="1"/>
  <c r="M212" i="1" s="1"/>
  <c r="M211" i="1" s="1"/>
  <c r="M245" i="1"/>
  <c r="M231" i="1" s="1"/>
  <c r="M230" i="1" s="1"/>
  <c r="M254" i="1"/>
  <c r="M253" i="1" s="1"/>
  <c r="M252" i="1" s="1"/>
  <c r="M5" i="1"/>
  <c r="M4" i="1" s="1"/>
  <c r="M196" i="1"/>
  <c r="M195" i="1" s="1"/>
  <c r="M97" i="1"/>
  <c r="M128" i="1"/>
  <c r="M170" i="1"/>
  <c r="M145" i="1"/>
  <c r="M251" i="1"/>
  <c r="M103" i="1" l="1"/>
  <c r="M228" i="1"/>
  <c r="M194" i="1"/>
  <c r="M193" i="1" s="1"/>
  <c r="M209" i="1" s="1"/>
  <c r="M42" i="1"/>
  <c r="M3" i="1" l="1"/>
  <c r="M266" i="1" s="1"/>
  <c r="M191" i="1"/>
  <c r="M2" i="1" l="1"/>
  <c r="L260" i="1"/>
  <c r="L258" i="1"/>
  <c r="L256" i="1"/>
  <c r="L255" i="1" s="1"/>
  <c r="L249" i="1"/>
  <c r="L245" i="1" s="1"/>
  <c r="L243" i="1"/>
  <c r="L242" i="1" s="1"/>
  <c r="L238" i="1"/>
  <c r="L236" i="1"/>
  <c r="L234" i="1"/>
  <c r="L233" i="1" s="1"/>
  <c r="L224" i="1"/>
  <c r="L223" i="1" s="1"/>
  <c r="L219" i="1"/>
  <c r="L217" i="1"/>
  <c r="L215" i="1" s="1"/>
  <c r="L214" i="1" s="1"/>
  <c r="L206" i="1"/>
  <c r="L205" i="1" s="1"/>
  <c r="L201" i="1"/>
  <c r="L199" i="1"/>
  <c r="L197" i="1"/>
  <c r="L187" i="1"/>
  <c r="L185" i="1"/>
  <c r="L182" i="1"/>
  <c r="L179" i="1"/>
  <c r="L176" i="1"/>
  <c r="L171" i="1"/>
  <c r="L166" i="1"/>
  <c r="L165" i="1" s="1"/>
  <c r="L153" i="1"/>
  <c r="L150" i="1"/>
  <c r="L146" i="1"/>
  <c r="L143" i="1"/>
  <c r="L140" i="1"/>
  <c r="L137" i="1"/>
  <c r="L133" i="1"/>
  <c r="L129" i="1"/>
  <c r="L123" i="1"/>
  <c r="L121" i="1"/>
  <c r="L115" i="1"/>
  <c r="L110" i="1"/>
  <c r="L106" i="1"/>
  <c r="L104" i="1" s="1"/>
  <c r="L100" i="1"/>
  <c r="L98" i="1"/>
  <c r="L95" i="1"/>
  <c r="L89" i="1"/>
  <c r="L74" i="1"/>
  <c r="L71" i="1"/>
  <c r="L62" i="1"/>
  <c r="L58" i="1"/>
  <c r="L55" i="1"/>
  <c r="L52" i="1"/>
  <c r="L43" i="1"/>
  <c r="L37" i="1"/>
  <c r="L33" i="1"/>
  <c r="L31" i="1" s="1"/>
  <c r="L28" i="1"/>
  <c r="L25" i="1"/>
  <c r="L20" i="1"/>
  <c r="L19" i="1" s="1"/>
  <c r="L17" i="1"/>
  <c r="L15" i="1"/>
  <c r="L13" i="1"/>
  <c r="L11" i="1"/>
  <c r="L8" i="1"/>
  <c r="L6" i="1"/>
  <c r="L196" i="1" l="1"/>
  <c r="L195" i="1" s="1"/>
  <c r="L97" i="1"/>
  <c r="L145" i="1"/>
  <c r="L84" i="1"/>
  <c r="L42" i="1" s="1"/>
  <c r="L232" i="1"/>
  <c r="L213" i="1"/>
  <c r="L228" i="1" s="1"/>
  <c r="L170" i="1"/>
  <c r="L128" i="1"/>
  <c r="L103" i="1" s="1"/>
  <c r="L24" i="1"/>
  <c r="L5" i="1"/>
  <c r="L212" i="1"/>
  <c r="L211" i="1" s="1"/>
  <c r="L254" i="1"/>
  <c r="L253" i="1" s="1"/>
  <c r="L252" i="1" s="1"/>
  <c r="L264" i="1"/>
  <c r="N260" i="1"/>
  <c r="K260" i="1"/>
  <c r="J260" i="1"/>
  <c r="I260" i="1"/>
  <c r="H260" i="1"/>
  <c r="G260" i="1"/>
  <c r="F260" i="1"/>
  <c r="D260" i="1"/>
  <c r="N258" i="1"/>
  <c r="K258" i="1"/>
  <c r="J258" i="1"/>
  <c r="I258" i="1"/>
  <c r="H258" i="1"/>
  <c r="G258" i="1"/>
  <c r="F258" i="1"/>
  <c r="D258" i="1"/>
  <c r="K256" i="1"/>
  <c r="K255" i="1" s="1"/>
  <c r="J256" i="1"/>
  <c r="J255" i="1" s="1"/>
  <c r="I256" i="1"/>
  <c r="I255" i="1" s="1"/>
  <c r="H256" i="1"/>
  <c r="H255" i="1" s="1"/>
  <c r="G256" i="1"/>
  <c r="G255" i="1" s="1"/>
  <c r="F256" i="1"/>
  <c r="F255" i="1" s="1"/>
  <c r="D256" i="1"/>
  <c r="D255" i="1" s="1"/>
  <c r="N249" i="1"/>
  <c r="N245" i="1" s="1"/>
  <c r="K249" i="1"/>
  <c r="J249" i="1"/>
  <c r="I249" i="1"/>
  <c r="H249" i="1"/>
  <c r="G249" i="1"/>
  <c r="G245" i="1" s="1"/>
  <c r="F249" i="1"/>
  <c r="D249" i="1"/>
  <c r="K246" i="1"/>
  <c r="J246" i="1"/>
  <c r="I246" i="1"/>
  <c r="H246" i="1"/>
  <c r="H245" i="1" s="1"/>
  <c r="F246" i="1"/>
  <c r="D246" i="1"/>
  <c r="D245" i="1" s="1"/>
  <c r="N243" i="1"/>
  <c r="N242" i="1" s="1"/>
  <c r="K243" i="1"/>
  <c r="K242" i="1" s="1"/>
  <c r="J243" i="1"/>
  <c r="I243" i="1"/>
  <c r="I242" i="1" s="1"/>
  <c r="H243" i="1"/>
  <c r="H242" i="1" s="1"/>
  <c r="G243" i="1"/>
  <c r="G242" i="1" s="1"/>
  <c r="F243" i="1"/>
  <c r="F242" i="1" s="1"/>
  <c r="D243" i="1"/>
  <c r="D242" i="1" s="1"/>
  <c r="K238" i="1"/>
  <c r="J238" i="1"/>
  <c r="I238" i="1"/>
  <c r="H238" i="1"/>
  <c r="G238" i="1"/>
  <c r="F238" i="1"/>
  <c r="D238" i="1"/>
  <c r="N236" i="1"/>
  <c r="K236" i="1"/>
  <c r="J236" i="1"/>
  <c r="I236" i="1"/>
  <c r="H236" i="1"/>
  <c r="G236" i="1"/>
  <c r="F236" i="1"/>
  <c r="D236" i="1"/>
  <c r="N234" i="1"/>
  <c r="N233" i="1" s="1"/>
  <c r="K234" i="1"/>
  <c r="K233" i="1" s="1"/>
  <c r="J234" i="1"/>
  <c r="J233" i="1" s="1"/>
  <c r="I234" i="1"/>
  <c r="I233" i="1" s="1"/>
  <c r="H234" i="1"/>
  <c r="H233" i="1" s="1"/>
  <c r="G234" i="1"/>
  <c r="G233" i="1" s="1"/>
  <c r="F234" i="1"/>
  <c r="F233" i="1" s="1"/>
  <c r="D234" i="1"/>
  <c r="D233" i="1" s="1"/>
  <c r="N224" i="1"/>
  <c r="N223" i="1" s="1"/>
  <c r="K224" i="1"/>
  <c r="J224" i="1"/>
  <c r="J223" i="1" s="1"/>
  <c r="I224" i="1"/>
  <c r="I223" i="1" s="1"/>
  <c r="H224" i="1"/>
  <c r="H223" i="1" s="1"/>
  <c r="G224" i="1"/>
  <c r="G223" i="1" s="1"/>
  <c r="F224" i="1"/>
  <c r="F223" i="1" s="1"/>
  <c r="D224" i="1"/>
  <c r="D223" i="1" s="1"/>
  <c r="K223" i="1"/>
  <c r="N219" i="1"/>
  <c r="K219" i="1"/>
  <c r="J219" i="1"/>
  <c r="I219" i="1"/>
  <c r="H219" i="1"/>
  <c r="G219" i="1"/>
  <c r="F219" i="1"/>
  <c r="D219" i="1"/>
  <c r="N217" i="1"/>
  <c r="K217" i="1"/>
  <c r="K215" i="1" s="1"/>
  <c r="K214" i="1" s="1"/>
  <c r="J217" i="1"/>
  <c r="J215" i="1" s="1"/>
  <c r="J214" i="1" s="1"/>
  <c r="I217" i="1"/>
  <c r="I215" i="1" s="1"/>
  <c r="I214" i="1" s="1"/>
  <c r="H217" i="1"/>
  <c r="G217" i="1"/>
  <c r="G215" i="1" s="1"/>
  <c r="G214" i="1" s="1"/>
  <c r="F217" i="1"/>
  <c r="F215" i="1" s="1"/>
  <c r="F214" i="1" s="1"/>
  <c r="D217" i="1"/>
  <c r="D215" i="1" s="1"/>
  <c r="D214" i="1" s="1"/>
  <c r="H215" i="1"/>
  <c r="H214" i="1" s="1"/>
  <c r="N206" i="1"/>
  <c r="N205" i="1" s="1"/>
  <c r="K206" i="1"/>
  <c r="K205" i="1" s="1"/>
  <c r="J206" i="1"/>
  <c r="J205" i="1" s="1"/>
  <c r="I206" i="1"/>
  <c r="I205" i="1" s="1"/>
  <c r="H206" i="1"/>
  <c r="H205" i="1" s="1"/>
  <c r="G206" i="1"/>
  <c r="G205" i="1" s="1"/>
  <c r="F206" i="1"/>
  <c r="F205" i="1" s="1"/>
  <c r="D206" i="1"/>
  <c r="D205" i="1" s="1"/>
  <c r="K201" i="1"/>
  <c r="J201" i="1"/>
  <c r="I201" i="1"/>
  <c r="H201" i="1"/>
  <c r="G201" i="1"/>
  <c r="F201" i="1"/>
  <c r="D201" i="1"/>
  <c r="N199" i="1"/>
  <c r="K199" i="1"/>
  <c r="J199" i="1"/>
  <c r="I199" i="1"/>
  <c r="H199" i="1"/>
  <c r="G199" i="1"/>
  <c r="F199" i="1"/>
  <c r="D199" i="1"/>
  <c r="N197" i="1"/>
  <c r="K197" i="1"/>
  <c r="J197" i="1"/>
  <c r="I197" i="1"/>
  <c r="H197" i="1"/>
  <c r="G197" i="1"/>
  <c r="F197" i="1"/>
  <c r="D197" i="1"/>
  <c r="K187" i="1"/>
  <c r="J187" i="1"/>
  <c r="I187" i="1"/>
  <c r="H187" i="1"/>
  <c r="G187" i="1"/>
  <c r="F187" i="1"/>
  <c r="D187" i="1"/>
  <c r="N185" i="1"/>
  <c r="K185" i="1"/>
  <c r="J185" i="1"/>
  <c r="I185" i="1"/>
  <c r="H185" i="1"/>
  <c r="G185" i="1"/>
  <c r="F185" i="1"/>
  <c r="D185" i="1"/>
  <c r="K182" i="1"/>
  <c r="J182" i="1"/>
  <c r="I182" i="1"/>
  <c r="H182" i="1"/>
  <c r="G182" i="1"/>
  <c r="F182" i="1"/>
  <c r="D182" i="1"/>
  <c r="N179" i="1"/>
  <c r="K179" i="1"/>
  <c r="J179" i="1"/>
  <c r="I179" i="1"/>
  <c r="H179" i="1"/>
  <c r="G179" i="1"/>
  <c r="F179" i="1"/>
  <c r="D179" i="1"/>
  <c r="N176" i="1"/>
  <c r="K176" i="1"/>
  <c r="J176" i="1"/>
  <c r="I176" i="1"/>
  <c r="H176" i="1"/>
  <c r="G176" i="1"/>
  <c r="F176" i="1"/>
  <c r="D176" i="1"/>
  <c r="K171" i="1"/>
  <c r="J171" i="1"/>
  <c r="I171" i="1"/>
  <c r="H171" i="1"/>
  <c r="G171" i="1"/>
  <c r="F171" i="1"/>
  <c r="D171" i="1"/>
  <c r="K166" i="1"/>
  <c r="K165" i="1" s="1"/>
  <c r="J166" i="1"/>
  <c r="J165" i="1" s="1"/>
  <c r="I166" i="1"/>
  <c r="I165" i="1" s="1"/>
  <c r="H166" i="1"/>
  <c r="H165" i="1" s="1"/>
  <c r="G166" i="1"/>
  <c r="F166" i="1"/>
  <c r="F165" i="1" s="1"/>
  <c r="D166" i="1"/>
  <c r="D165" i="1" s="1"/>
  <c r="G165" i="1"/>
  <c r="K153" i="1"/>
  <c r="J153" i="1"/>
  <c r="I153" i="1"/>
  <c r="H153" i="1"/>
  <c r="G153" i="1"/>
  <c r="F153" i="1"/>
  <c r="D153" i="1"/>
  <c r="K150" i="1"/>
  <c r="J150" i="1"/>
  <c r="I150" i="1"/>
  <c r="H150" i="1"/>
  <c r="G150" i="1"/>
  <c r="F150" i="1"/>
  <c r="D150" i="1"/>
  <c r="N146" i="1"/>
  <c r="K146" i="1"/>
  <c r="J146" i="1"/>
  <c r="I146" i="1"/>
  <c r="H146" i="1"/>
  <c r="G146" i="1"/>
  <c r="F146" i="1"/>
  <c r="D146" i="1"/>
  <c r="N143" i="1"/>
  <c r="K143" i="1"/>
  <c r="J143" i="1"/>
  <c r="I143" i="1"/>
  <c r="H143" i="1"/>
  <c r="G143" i="1"/>
  <c r="F143" i="1"/>
  <c r="D143" i="1"/>
  <c r="N140" i="1"/>
  <c r="K140" i="1"/>
  <c r="J140" i="1"/>
  <c r="I140" i="1"/>
  <c r="H140" i="1"/>
  <c r="G140" i="1"/>
  <c r="F140" i="1"/>
  <c r="D140" i="1"/>
  <c r="K137" i="1"/>
  <c r="J137" i="1"/>
  <c r="I137" i="1"/>
  <c r="H137" i="1"/>
  <c r="G137" i="1"/>
  <c r="F137" i="1"/>
  <c r="D137" i="1"/>
  <c r="N133" i="1"/>
  <c r="K133" i="1"/>
  <c r="J133" i="1"/>
  <c r="I133" i="1"/>
  <c r="H133" i="1"/>
  <c r="G133" i="1"/>
  <c r="F133" i="1"/>
  <c r="D133" i="1"/>
  <c r="K129" i="1"/>
  <c r="J129" i="1"/>
  <c r="I129" i="1"/>
  <c r="H129" i="1"/>
  <c r="G129" i="1"/>
  <c r="F129" i="1"/>
  <c r="D129" i="1"/>
  <c r="N123" i="1"/>
  <c r="K123" i="1"/>
  <c r="J123" i="1"/>
  <c r="I123" i="1"/>
  <c r="H123" i="1"/>
  <c r="G123" i="1"/>
  <c r="F123" i="1"/>
  <c r="D123" i="1"/>
  <c r="K121" i="1"/>
  <c r="J121" i="1"/>
  <c r="I121" i="1"/>
  <c r="H121" i="1"/>
  <c r="G121" i="1"/>
  <c r="F121" i="1"/>
  <c r="D121" i="1"/>
  <c r="N115" i="1"/>
  <c r="K115" i="1"/>
  <c r="J115" i="1"/>
  <c r="I115" i="1"/>
  <c r="H115" i="1"/>
  <c r="G115" i="1"/>
  <c r="F115" i="1"/>
  <c r="D115" i="1"/>
  <c r="K110" i="1"/>
  <c r="J110" i="1"/>
  <c r="I110" i="1"/>
  <c r="H110" i="1"/>
  <c r="G110" i="1"/>
  <c r="F110" i="1"/>
  <c r="D110" i="1"/>
  <c r="N106" i="1"/>
  <c r="K106" i="1"/>
  <c r="K104" i="1" s="1"/>
  <c r="J106" i="1"/>
  <c r="J104" i="1" s="1"/>
  <c r="I106" i="1"/>
  <c r="I104" i="1" s="1"/>
  <c r="H106" i="1"/>
  <c r="H104" i="1" s="1"/>
  <c r="G106" i="1"/>
  <c r="G104" i="1" s="1"/>
  <c r="F106" i="1"/>
  <c r="D106" i="1"/>
  <c r="D104" i="1" s="1"/>
  <c r="F104" i="1"/>
  <c r="K100" i="1"/>
  <c r="J100" i="1"/>
  <c r="I100" i="1"/>
  <c r="H100" i="1"/>
  <c r="G100" i="1"/>
  <c r="F100" i="1"/>
  <c r="D100" i="1"/>
  <c r="K98" i="1"/>
  <c r="J98" i="1"/>
  <c r="I98" i="1"/>
  <c r="I97" i="1" s="1"/>
  <c r="H98" i="1"/>
  <c r="G98" i="1"/>
  <c r="F98" i="1"/>
  <c r="D98" i="1"/>
  <c r="D97" i="1" s="1"/>
  <c r="N95" i="1"/>
  <c r="K95" i="1"/>
  <c r="J95" i="1"/>
  <c r="I95" i="1"/>
  <c r="H95" i="1"/>
  <c r="G95" i="1"/>
  <c r="F95" i="1"/>
  <c r="D95" i="1"/>
  <c r="K89" i="1"/>
  <c r="J89" i="1"/>
  <c r="I89" i="1"/>
  <c r="H89" i="1"/>
  <c r="H84" i="1" s="1"/>
  <c r="G89" i="1"/>
  <c r="F89" i="1"/>
  <c r="F84" i="1" s="1"/>
  <c r="D89" i="1"/>
  <c r="N74" i="1"/>
  <c r="K74" i="1"/>
  <c r="J74" i="1"/>
  <c r="I74" i="1"/>
  <c r="H74" i="1"/>
  <c r="G74" i="1"/>
  <c r="F74" i="1"/>
  <c r="D74" i="1"/>
  <c r="N71" i="1"/>
  <c r="K71" i="1"/>
  <c r="J71" i="1"/>
  <c r="I71" i="1"/>
  <c r="H71" i="1"/>
  <c r="G71" i="1"/>
  <c r="F71" i="1"/>
  <c r="D71" i="1"/>
  <c r="K62" i="1"/>
  <c r="J62" i="1"/>
  <c r="I62" i="1"/>
  <c r="H62" i="1"/>
  <c r="G62" i="1"/>
  <c r="F62" i="1"/>
  <c r="D62" i="1"/>
  <c r="N58" i="1"/>
  <c r="K58" i="1"/>
  <c r="J58" i="1"/>
  <c r="I58" i="1"/>
  <c r="H58" i="1"/>
  <c r="G58" i="1"/>
  <c r="F58" i="1"/>
  <c r="D58" i="1"/>
  <c r="N55" i="1"/>
  <c r="K55" i="1"/>
  <c r="J55" i="1"/>
  <c r="I55" i="1"/>
  <c r="H55" i="1"/>
  <c r="G55" i="1"/>
  <c r="F55" i="1"/>
  <c r="D55" i="1"/>
  <c r="N52" i="1"/>
  <c r="K52" i="1"/>
  <c r="J52" i="1"/>
  <c r="I52" i="1"/>
  <c r="H52" i="1"/>
  <c r="G52" i="1"/>
  <c r="F52" i="1"/>
  <c r="D52" i="1"/>
  <c r="K43" i="1"/>
  <c r="J43" i="1"/>
  <c r="I43" i="1"/>
  <c r="H43" i="1"/>
  <c r="G43" i="1"/>
  <c r="F43" i="1"/>
  <c r="D43" i="1"/>
  <c r="K37" i="1"/>
  <c r="J37" i="1"/>
  <c r="I37" i="1"/>
  <c r="H37" i="1"/>
  <c r="G37" i="1"/>
  <c r="F37" i="1"/>
  <c r="D37" i="1"/>
  <c r="K33" i="1"/>
  <c r="K31" i="1" s="1"/>
  <c r="J33" i="1"/>
  <c r="J31" i="1" s="1"/>
  <c r="I33" i="1"/>
  <c r="I31" i="1" s="1"/>
  <c r="H33" i="1"/>
  <c r="G33" i="1"/>
  <c r="G31" i="1" s="1"/>
  <c r="F33" i="1"/>
  <c r="F31" i="1" s="1"/>
  <c r="D33" i="1"/>
  <c r="D31" i="1" s="1"/>
  <c r="H31" i="1"/>
  <c r="N28" i="1"/>
  <c r="K28" i="1"/>
  <c r="J28" i="1"/>
  <c r="I28" i="1"/>
  <c r="H28" i="1"/>
  <c r="G28" i="1"/>
  <c r="F28" i="1"/>
  <c r="D28" i="1"/>
  <c r="N25" i="1"/>
  <c r="K25" i="1"/>
  <c r="J25" i="1"/>
  <c r="I25" i="1"/>
  <c r="H25" i="1"/>
  <c r="G25" i="1"/>
  <c r="F25" i="1"/>
  <c r="D25" i="1"/>
  <c r="N20" i="1"/>
  <c r="N19" i="1" s="1"/>
  <c r="K20" i="1"/>
  <c r="K19" i="1" s="1"/>
  <c r="J20" i="1"/>
  <c r="I20" i="1"/>
  <c r="I19" i="1" s="1"/>
  <c r="H20" i="1"/>
  <c r="G20" i="1"/>
  <c r="G19" i="1" s="1"/>
  <c r="F20" i="1"/>
  <c r="F19" i="1" s="1"/>
  <c r="D20" i="1"/>
  <c r="D19" i="1" s="1"/>
  <c r="J19" i="1"/>
  <c r="H19" i="1"/>
  <c r="N17" i="1"/>
  <c r="K17" i="1"/>
  <c r="J17" i="1"/>
  <c r="I17" i="1"/>
  <c r="H17" i="1"/>
  <c r="G17" i="1"/>
  <c r="F17" i="1"/>
  <c r="D17" i="1"/>
  <c r="N15" i="1"/>
  <c r="K15" i="1"/>
  <c r="J15" i="1"/>
  <c r="I15" i="1"/>
  <c r="H15" i="1"/>
  <c r="G15" i="1"/>
  <c r="F15" i="1"/>
  <c r="D15" i="1"/>
  <c r="K13" i="1"/>
  <c r="J13" i="1"/>
  <c r="I13" i="1"/>
  <c r="H13" i="1"/>
  <c r="G13" i="1"/>
  <c r="F13" i="1"/>
  <c r="N11" i="1"/>
  <c r="K11" i="1"/>
  <c r="J11" i="1"/>
  <c r="I11" i="1"/>
  <c r="H11" i="1"/>
  <c r="G11" i="1"/>
  <c r="F11" i="1"/>
  <c r="D11" i="1"/>
  <c r="K8" i="1"/>
  <c r="J8" i="1"/>
  <c r="I8" i="1"/>
  <c r="H8" i="1"/>
  <c r="G8" i="1"/>
  <c r="F8" i="1"/>
  <c r="D8" i="1"/>
  <c r="N6" i="1"/>
  <c r="K6" i="1"/>
  <c r="J6" i="1"/>
  <c r="I6" i="1"/>
  <c r="H6" i="1"/>
  <c r="G6" i="1"/>
  <c r="F6" i="1"/>
  <c r="D6" i="1"/>
  <c r="J232" i="1" l="1"/>
  <c r="J245" i="1"/>
  <c r="J264" i="1"/>
  <c r="G24" i="1"/>
  <c r="F97" i="1"/>
  <c r="G97" i="1"/>
  <c r="H97" i="1"/>
  <c r="H42" i="1" s="1"/>
  <c r="J213" i="1"/>
  <c r="J212" i="1" s="1"/>
  <c r="J211" i="1" s="1"/>
  <c r="L194" i="1"/>
  <c r="L193" i="1" s="1"/>
  <c r="L209" i="1" s="1"/>
  <c r="G145" i="1"/>
  <c r="D84" i="1"/>
  <c r="D42" i="1" s="1"/>
  <c r="I84" i="1"/>
  <c r="I42" i="1" s="1"/>
  <c r="K128" i="1"/>
  <c r="G196" i="1"/>
  <c r="G195" i="1" s="1"/>
  <c r="G194" i="1" s="1"/>
  <c r="G193" i="1" s="1"/>
  <c r="G209" i="1" s="1"/>
  <c r="F245" i="1"/>
  <c r="K245" i="1"/>
  <c r="K251" i="1" s="1"/>
  <c r="N231" i="1"/>
  <c r="J97" i="1"/>
  <c r="I245" i="1"/>
  <c r="L231" i="1"/>
  <c r="L230" i="1" s="1"/>
  <c r="D24" i="1"/>
  <c r="I128" i="1"/>
  <c r="D145" i="1"/>
  <c r="I145" i="1"/>
  <c r="H170" i="1"/>
  <c r="N196" i="1"/>
  <c r="F213" i="1"/>
  <c r="F212" i="1" s="1"/>
  <c r="F211" i="1" s="1"/>
  <c r="G232" i="1"/>
  <c r="G231" i="1" s="1"/>
  <c r="G230" i="1" s="1"/>
  <c r="K232" i="1"/>
  <c r="H5" i="1"/>
  <c r="F145" i="1"/>
  <c r="J242" i="1"/>
  <c r="J231" i="1" s="1"/>
  <c r="G5" i="1"/>
  <c r="G4" i="1" s="1"/>
  <c r="K5" i="1"/>
  <c r="F5" i="1"/>
  <c r="J5" i="1"/>
  <c r="K24" i="1"/>
  <c r="F24" i="1"/>
  <c r="H145" i="1"/>
  <c r="G213" i="1"/>
  <c r="G212" i="1" s="1"/>
  <c r="G211" i="1" s="1"/>
  <c r="K213" i="1"/>
  <c r="K212" i="1" s="1"/>
  <c r="K211" i="1" s="1"/>
  <c r="F232" i="1"/>
  <c r="G84" i="1"/>
  <c r="D196" i="1"/>
  <c r="D195" i="1" s="1"/>
  <c r="D194" i="1" s="1"/>
  <c r="D193" i="1" s="1"/>
  <c r="D209" i="1" s="1"/>
  <c r="I196" i="1"/>
  <c r="I195" i="1" s="1"/>
  <c r="I24" i="1"/>
  <c r="H128" i="1"/>
  <c r="H103" i="1" s="1"/>
  <c r="F128" i="1"/>
  <c r="G170" i="1"/>
  <c r="F196" i="1"/>
  <c r="F195" i="1" s="1"/>
  <c r="D213" i="1"/>
  <c r="D212" i="1" s="1"/>
  <c r="D211" i="1" s="1"/>
  <c r="I213" i="1"/>
  <c r="I228" i="1" s="1"/>
  <c r="H232" i="1"/>
  <c r="H231" i="1" s="1"/>
  <c r="H230" i="1" s="1"/>
  <c r="I264" i="1"/>
  <c r="N24" i="1"/>
  <c r="L251" i="1"/>
  <c r="L4" i="1"/>
  <c r="L191" i="1" s="1"/>
  <c r="D264" i="1"/>
  <c r="D254" i="1"/>
  <c r="D253" i="1" s="1"/>
  <c r="D252" i="1" s="1"/>
  <c r="D128" i="1"/>
  <c r="D232" i="1"/>
  <c r="D251" i="1" s="1"/>
  <c r="J24" i="1"/>
  <c r="H24" i="1"/>
  <c r="K84" i="1"/>
  <c r="J145" i="1"/>
  <c r="I170" i="1"/>
  <c r="J196" i="1"/>
  <c r="J195" i="1" s="1"/>
  <c r="H196" i="1"/>
  <c r="H195" i="1" s="1"/>
  <c r="H213" i="1"/>
  <c r="H228" i="1" s="1"/>
  <c r="I5" i="1"/>
  <c r="I4" i="1" s="1"/>
  <c r="J84" i="1"/>
  <c r="K97" i="1"/>
  <c r="K145" i="1"/>
  <c r="K103" i="1" s="1"/>
  <c r="J170" i="1"/>
  <c r="I232" i="1"/>
  <c r="H264" i="1"/>
  <c r="I103" i="1"/>
  <c r="G228" i="1"/>
  <c r="F42" i="1"/>
  <c r="G128" i="1"/>
  <c r="K170" i="1"/>
  <c r="N201" i="1"/>
  <c r="D5" i="1"/>
  <c r="D4" i="1" s="1"/>
  <c r="N100" i="1"/>
  <c r="N104" i="1"/>
  <c r="N215" i="1"/>
  <c r="N214" i="1" s="1"/>
  <c r="N213" i="1" s="1"/>
  <c r="F254" i="1"/>
  <c r="F253" i="1" s="1"/>
  <c r="F252" i="1" s="1"/>
  <c r="F264" i="1"/>
  <c r="N8" i="1"/>
  <c r="N137" i="1"/>
  <c r="N182" i="1"/>
  <c r="G254" i="1"/>
  <c r="G253" i="1" s="1"/>
  <c r="G252" i="1" s="1"/>
  <c r="G264" i="1"/>
  <c r="J128" i="1"/>
  <c r="N13" i="1"/>
  <c r="N37" i="1"/>
  <c r="N89" i="1"/>
  <c r="N84" i="1" s="1"/>
  <c r="N98" i="1"/>
  <c r="N153" i="1"/>
  <c r="D170" i="1"/>
  <c r="K264" i="1"/>
  <c r="N43" i="1"/>
  <c r="N129" i="1"/>
  <c r="N62" i="1"/>
  <c r="N187" i="1"/>
  <c r="J251" i="1"/>
  <c r="I254" i="1"/>
  <c r="I253" i="1" s="1"/>
  <c r="I252" i="1" s="1"/>
  <c r="H254" i="1"/>
  <c r="H253" i="1" s="1"/>
  <c r="H252" i="1" s="1"/>
  <c r="N33" i="1"/>
  <c r="N31" i="1" s="1"/>
  <c r="N150" i="1"/>
  <c r="N145" i="1" s="1"/>
  <c r="J254" i="1"/>
  <c r="J253" i="1" s="1"/>
  <c r="J252" i="1" s="1"/>
  <c r="N110" i="1"/>
  <c r="F170" i="1"/>
  <c r="K196" i="1"/>
  <c r="K195" i="1" s="1"/>
  <c r="K228" i="1"/>
  <c r="K254" i="1"/>
  <c r="K253" i="1" s="1"/>
  <c r="K252" i="1" s="1"/>
  <c r="N238" i="1"/>
  <c r="N232" i="1" s="1"/>
  <c r="N166" i="1"/>
  <c r="N165" i="1" s="1"/>
  <c r="N171" i="1"/>
  <c r="N256" i="1"/>
  <c r="N255" i="1" s="1"/>
  <c r="G103" i="1" l="1"/>
  <c r="J42" i="1"/>
  <c r="I3" i="1"/>
  <c r="H4" i="1"/>
  <c r="H191" i="1" s="1"/>
  <c r="F228" i="1"/>
  <c r="J4" i="1"/>
  <c r="J191" i="1" s="1"/>
  <c r="H251" i="1"/>
  <c r="G42" i="1"/>
  <c r="G3" i="1" s="1"/>
  <c r="G2" i="1" s="1"/>
  <c r="J228" i="1"/>
  <c r="G251" i="1"/>
  <c r="N195" i="1"/>
  <c r="K194" i="1"/>
  <c r="K193" i="1" s="1"/>
  <c r="K209" i="1" s="1"/>
  <c r="D228" i="1"/>
  <c r="F194" i="1"/>
  <c r="F193" i="1" s="1"/>
  <c r="F209" i="1" s="1"/>
  <c r="N194" i="1"/>
  <c r="N193" i="1" s="1"/>
  <c r="N209" i="1" s="1"/>
  <c r="H194" i="1"/>
  <c r="H193" i="1" s="1"/>
  <c r="H209" i="1" s="1"/>
  <c r="F231" i="1"/>
  <c r="F230" i="1" s="1"/>
  <c r="J103" i="1"/>
  <c r="J3" i="1" s="1"/>
  <c r="I251" i="1"/>
  <c r="I231" i="1"/>
  <c r="I230" i="1" s="1"/>
  <c r="J194" i="1"/>
  <c r="J193" i="1" s="1"/>
  <c r="J209" i="1" s="1"/>
  <c r="D103" i="1"/>
  <c r="F103" i="1"/>
  <c r="I194" i="1"/>
  <c r="I193" i="1" s="1"/>
  <c r="J230" i="1"/>
  <c r="K231" i="1"/>
  <c r="K230" i="1" s="1"/>
  <c r="H3" i="1"/>
  <c r="L3" i="1"/>
  <c r="L2" i="1" s="1"/>
  <c r="K4" i="1"/>
  <c r="I212" i="1"/>
  <c r="I211" i="1" s="1"/>
  <c r="D231" i="1"/>
  <c r="D230" i="1" s="1"/>
  <c r="F251" i="1"/>
  <c r="H212" i="1"/>
  <c r="H211" i="1" s="1"/>
  <c r="K42" i="1"/>
  <c r="K191" i="1" s="1"/>
  <c r="F4" i="1"/>
  <c r="F191" i="1" s="1"/>
  <c r="I191" i="1"/>
  <c r="N128" i="1"/>
  <c r="N170" i="1"/>
  <c r="N5" i="1"/>
  <c r="N4" i="1" s="1"/>
  <c r="N251" i="1"/>
  <c r="N230" i="1"/>
  <c r="D191" i="1"/>
  <c r="D3" i="1"/>
  <c r="N264" i="1"/>
  <c r="N254" i="1"/>
  <c r="N253" i="1" s="1"/>
  <c r="N252" i="1" s="1"/>
  <c r="N97" i="1"/>
  <c r="N42" i="1" s="1"/>
  <c r="N212" i="1"/>
  <c r="N211" i="1" s="1"/>
  <c r="N228" i="1"/>
  <c r="G266" i="1" l="1"/>
  <c r="G191" i="1"/>
  <c r="I209" i="1"/>
  <c r="I2" i="1"/>
  <c r="H266" i="1"/>
  <c r="I266" i="1"/>
  <c r="F3" i="1"/>
  <c r="F266" i="1" s="1"/>
  <c r="K3" i="1"/>
  <c r="K266" i="1" s="1"/>
  <c r="H2" i="1"/>
  <c r="K2" i="1"/>
  <c r="L266" i="1"/>
  <c r="J266" i="1"/>
  <c r="J2" i="1"/>
  <c r="D266" i="1"/>
  <c r="D2" i="1"/>
  <c r="N121" i="1"/>
  <c r="N103" i="1" s="1"/>
  <c r="N191" i="1" s="1"/>
  <c r="N3" i="1" l="1"/>
  <c r="F2" i="1"/>
  <c r="N2" i="1" l="1"/>
  <c r="N266" i="1"/>
</calcChain>
</file>

<file path=xl/sharedStrings.xml><?xml version="1.0" encoding="utf-8"?>
<sst xmlns="http://schemas.openxmlformats.org/spreadsheetml/2006/main" count="457" uniqueCount="374">
  <si>
    <t>CUENTA No.</t>
  </si>
  <si>
    <t>DESCRIPCIÓN DE CUENTAS</t>
  </si>
  <si>
    <t>PRESUPUESTO 
2024</t>
  </si>
  <si>
    <t>ENERO</t>
  </si>
  <si>
    <t>FEBRERO</t>
  </si>
  <si>
    <t>MARZO</t>
  </si>
  <si>
    <t>ABRIL</t>
  </si>
  <si>
    <t>MAYO</t>
  </si>
  <si>
    <t>JUNIO</t>
  </si>
  <si>
    <t>TOTAL EJECUTADO</t>
  </si>
  <si>
    <t xml:space="preserve">ADMINISTRACIÓN  Y SERVCIO DE JUSTICIA 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</si>
  <si>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</si>
  <si>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</si>
  <si>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</si>
  <si>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</si>
  <si>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</si>
  <si>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</si>
  <si>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</si>
  <si>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</si>
  <si>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</si>
  <si>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</si>
  <si>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</si>
  <si>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</si>
  <si>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</si>
  <si>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</si>
  <si>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</si>
  <si>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</si>
  <si>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</si>
  <si>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</si>
  <si>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</si>
  <si>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</si>
  <si>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</si>
  <si>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</si>
  <si>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</si>
  <si>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</si>
  <si>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</si>
  <si>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</si>
  <si>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</si>
  <si>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</si>
  <si>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</si>
  <si>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</si>
  <si>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</si>
  <si>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</si>
  <si>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</si>
  <si>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</si>
  <si>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</si>
  <si>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</si>
  <si>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</si>
  <si>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</si>
  <si>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</si>
  <si>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</si>
  <si>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</si>
  <si>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</si>
  <si>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</si>
  <si>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</si>
  <si>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</si>
  <si>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</si>
  <si>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>Otras gratificaciones (Bono navideño)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</si>
  <si>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</si>
  <si>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</si>
  <si>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</si>
  <si>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</si>
  <si>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</si>
  <si>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</si>
  <si>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</si>
  <si>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</si>
  <si>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</si>
  <si>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</si>
  <si>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</si>
  <si>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</si>
  <si>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</si>
  <si>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</si>
  <si>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</si>
  <si>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</si>
  <si>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</si>
  <si>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</si>
  <si>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</si>
  <si>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</si>
  <si>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</si>
  <si>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</si>
  <si>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</si>
  <si>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</si>
  <si>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</si>
  <si>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</si>
  <si>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</si>
  <si>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</si>
  <si>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</si>
  <si>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</si>
  <si>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</si>
  <si>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</si>
  <si>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</si>
  <si>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</si>
  <si>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</si>
  <si>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</si>
  <si>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</si>
  <si>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</si>
  <si>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</si>
  <si>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</si>
  <si>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</si>
  <si>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</si>
  <si>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</si>
  <si>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</si>
  <si>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</si>
  <si>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</si>
  <si>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</si>
  <si>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</si>
  <si>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</si>
  <si>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</si>
  <si>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</si>
  <si>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</si>
  <si>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</si>
  <si>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</si>
  <si>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</si>
  <si>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</si>
  <si>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</si>
  <si>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</si>
  <si>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</si>
  <si>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</si>
  <si>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</si>
  <si>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</si>
  <si>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</si>
  <si>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</si>
  <si>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</si>
  <si>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</si>
  <si>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</si>
  <si>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</si>
  <si>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Reparaciones y mantenimientos menores en edificaciones.</t>
  </si>
  <si>
    <t>2.2.7.2.01</t>
  </si>
  <si>
    <t>Mantenimiento y reparación de mobiliarios y equipos de oficina.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</si>
  <si>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</si>
  <si>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</si>
  <si>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</si>
  <si>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</si>
  <si>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</si>
  <si>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maquinarias y equipos.</t>
  </si>
  <si>
    <t xml:space="preserve">OTROS SERVICIOS NO INCLUIDOS EN CONCEPTOS ANTERIORES </t>
  </si>
  <si>
    <t>2.2.8.2.01</t>
  </si>
  <si>
    <t>Comisiones y gastos bancarios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</si>
  <si>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</si>
  <si>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</si>
  <si>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</si>
  <si>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</si>
  <si>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</si>
  <si>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</si>
  <si>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</si>
  <si>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</si>
  <si>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</si>
  <si>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</si>
  <si>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</si>
  <si>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</si>
  <si>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</si>
  <si>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</si>
  <si>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</si>
  <si>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</si>
  <si>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</si>
  <si>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</si>
  <si>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</si>
  <si>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</si>
  <si>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</si>
  <si>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</si>
  <si>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</si>
  <si>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</si>
  <si>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</si>
  <si>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</si>
  <si>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</si>
  <si>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</si>
  <si>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</si>
  <si>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</si>
  <si>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</si>
  <si>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</si>
  <si>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</si>
  <si>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</si>
  <si>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</si>
  <si>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</si>
  <si>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</si>
  <si>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</si>
  <si>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</si>
  <si>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</si>
  <si>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</si>
  <si>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</si>
  <si>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</si>
  <si>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</si>
  <si>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</si>
  <si>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</si>
  <si>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</si>
  <si>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</si>
  <si>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</si>
  <si>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</si>
  <si>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</si>
  <si>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</si>
  <si>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</si>
  <si>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</si>
  <si>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</si>
  <si>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</si>
  <si>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</si>
  <si>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</si>
  <si>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</si>
  <si>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</si>
  <si>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</si>
  <si>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</si>
  <si>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</si>
  <si>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</si>
  <si>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</si>
  <si>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</si>
  <si>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</si>
  <si>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</si>
  <si>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</si>
  <si>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</si>
  <si>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</si>
  <si>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</si>
  <si>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</si>
  <si>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</si>
  <si>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</si>
  <si>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</si>
  <si>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</si>
  <si>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</si>
  <si>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</si>
  <si>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</si>
  <si>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</si>
  <si>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</si>
  <si>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</si>
  <si>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</si>
  <si>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</si>
  <si>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</si>
  <si>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</si>
  <si>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</si>
  <si>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</si>
  <si>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</si>
  <si>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</si>
  <si>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</si>
  <si>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</si>
  <si>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</si>
  <si>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</si>
  <si>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</si>
  <si>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</si>
  <si>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</si>
  <si>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</si>
  <si>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</si>
  <si>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</si>
  <si>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</si>
  <si>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</si>
  <si>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</si>
  <si>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</si>
  <si>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</si>
  <si>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</si>
  <si>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</si>
  <si>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</si>
  <si>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</si>
  <si>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</si>
  <si>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</si>
  <si>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</si>
  <si>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</si>
  <si>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</si>
  <si>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</si>
  <si>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</si>
  <si>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</si>
  <si>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</si>
  <si>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</si>
  <si>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</si>
  <si>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</si>
  <si>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</si>
  <si>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</si>
  <si>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</si>
  <si>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</si>
  <si>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</si>
  <si>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</si>
  <si>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TRANSFERENCIAS CORRIENTES</t>
  </si>
  <si>
    <t>TRANSFERENCIAS CORRIENTES A ASOCIACIONES SIN FINES DE LUCRO</t>
  </si>
  <si>
    <t>2.4.1.4.01</t>
  </si>
  <si>
    <t>Becas nacionales</t>
  </si>
  <si>
    <t>2.4.1.6.01</t>
  </si>
  <si>
    <t>Transferencias corrientes programadas a asociaciones sin fines de lucro</t>
  </si>
  <si>
    <t>2.4.2.2.02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</si>
  <si>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</si>
  <si>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</si>
  <si>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</si>
  <si>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</si>
  <si>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</si>
  <si>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</si>
  <si>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</si>
  <si>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</si>
  <si>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</si>
  <si>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</si>
  <si>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</si>
  <si>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</si>
  <si>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</si>
  <si>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</si>
  <si>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</si>
  <si>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</si>
  <si>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</si>
  <si>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</si>
  <si>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</si>
  <si>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</si>
  <si>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</si>
  <si>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</si>
  <si>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</si>
  <si>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</si>
  <si>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</si>
  <si>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</si>
  <si>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</si>
  <si>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</si>
  <si>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</si>
  <si>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</si>
  <si>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</si>
  <si>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</si>
  <si>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</si>
  <si>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</si>
  <si>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</si>
  <si>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</si>
  <si>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</si>
  <si>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</si>
  <si>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</si>
  <si>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</si>
  <si>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</si>
  <si>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</si>
  <si>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</si>
  <si>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</si>
  <si>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</si>
  <si>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</si>
  <si>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</si>
  <si>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</si>
  <si>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</si>
  <si>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</si>
  <si>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OTROS SERVICIOS NO INCLUIDOS EN CONCEPTOS ANTERIORES</t>
  </si>
  <si>
    <t>Servicios de capacitación</t>
  </si>
  <si>
    <t>TRANSFERENCIAS CORRIENTES AL SECTOR PRIVADO</t>
  </si>
  <si>
    <t>TRANSFERENCIAS CORRIENTES AL SECTOR EXTERNO</t>
  </si>
  <si>
    <t>2.4.7.2.01</t>
  </si>
  <si>
    <t>Transferencias corrientes a Organismos Internacionales</t>
  </si>
  <si>
    <t>TOTAL ACTORES DEL SISTEMA ELECTORAL</t>
  </si>
  <si>
    <t>05</t>
  </si>
  <si>
    <t>SERVICIOS DE CAMBIO DE NOMBRES</t>
  </si>
  <si>
    <t>TOTAL SERVICIOS DE CAMBIO DE NOMBRES</t>
  </si>
  <si>
    <t>TOTAL GENERAL</t>
  </si>
  <si>
    <t>* Se realizo un ajuste en la cuenta 2.2.5.1.01 Alquileres y rentas de edificios y locales, en los meses de enero y febrero, sustituida por la 2.2.5.5.01 alquiler de tierra.</t>
  </si>
  <si>
    <t xml:space="preserve">       Realizado por:</t>
  </si>
  <si>
    <t xml:space="preserve">    Revisado por:</t>
  </si>
  <si>
    <t xml:space="preserve">    Aprobado por:</t>
  </si>
  <si>
    <t xml:space="preserve">        Deysis Matos</t>
  </si>
  <si>
    <t>Alexi Martinez Olivo</t>
  </si>
  <si>
    <t xml:space="preserve"> Encargada Dpto.Presupuesto </t>
  </si>
  <si>
    <t xml:space="preserve"> Director Financiero</t>
  </si>
  <si>
    <t>JULIO</t>
  </si>
  <si>
    <t xml:space="preserve"> Agustina Garcia</t>
  </si>
  <si>
    <t xml:space="preserve"> Analista I Dpto.Presupuesto </t>
  </si>
  <si>
    <t>Nota: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</si>
  <si>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Ley.</t>
    </r>
  </si>
  <si>
    <r>
      <t>*Presupuesto Modificado: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</si>
  <si>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o, en los casos de gastos sin contraprestación, por haberse cumplido los requisitos reglamento de la ley. </t>
    </r>
  </si>
  <si>
    <t>AGOSTO</t>
  </si>
  <si>
    <t>*Se realizo un ajuste en la cuenta 2.2.8.7.06  otros servicios tecnicos y profesionales ,  en los meses  de enero, marzo, mayo y  juilo y sera sustituida por la 2.7.1.5.01 Supervisión e inspección de obras en edificaciones.</t>
  </si>
  <si>
    <t>2.1.3.1.02</t>
  </si>
  <si>
    <t>Dietas en el exterior</t>
  </si>
  <si>
    <t>2.1.3.2.02</t>
  </si>
  <si>
    <t>Gastos de representación en el exterior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</si>
  <si>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</si>
  <si>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</si>
  <si>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</si>
  <si>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</si>
  <si>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2.2.7.2.02</t>
  </si>
  <si>
    <t>Mantenimiento y reparación de equipos de tecnología e información</t>
  </si>
  <si>
    <t>2.2.7.2.08</t>
  </si>
  <si>
    <t>Servicios de mantenimiento, reparación, desmonte e instalación de maquinarias y equipos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</si>
  <si>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</si>
  <si>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</si>
  <si>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</si>
  <si>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</si>
  <si>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</si>
  <si>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</si>
  <si>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Otras transferencias corrientes a instituciones descentralizadas y autónoma</t>
  </si>
  <si>
    <t>2.4.1.6.05</t>
  </si>
  <si>
    <t>Transferencias corrientes ocasionales a asociaciones sin fines de lucro</t>
  </si>
  <si>
    <t>PRESUPUESTO 2024 MODIFICADO</t>
  </si>
  <si>
    <t>*Se realizo una modificacion presupuestaria al mes de agosto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</si>
</sst>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left" vertical="center"/>
    </xf>
    <xf numFmtId="39" fontId="3" fillId="3" borderId="3" xfId="1" applyNumberFormat="1" applyFont="1" applyFill="1" applyBorder="1" applyAlignment="1">
      <alignment vertical="center"/>
    </xf>
    <xf numFmtId="43" fontId="4" fillId="0" borderId="0" xfId="1" applyFont="1"/>
    <xf numFmtId="49" fontId="2" fillId="4" borderId="5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3" fillId="4" borderId="5" xfId="1" applyNumberFormat="1" applyFont="1" applyFill="1" applyBorder="1" applyAlignment="1">
      <alignment vertical="center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3" fillId="5" borderId="5" xfId="1" applyNumberFormat="1" applyFont="1" applyFill="1" applyBorder="1" applyAlignment="1"/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3" fillId="2" borderId="5" xfId="1" applyNumberFormat="1" applyFont="1" applyFill="1" applyBorder="1" applyAlignment="1"/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3" fillId="0" borderId="5" xfId="1" applyNumberFormat="1" applyFont="1" applyFill="1" applyBorder="1" applyAlignment="1"/>
    <xf numFmtId="0" fontId="5" fillId="0" borderId="5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4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4" fillId="0" borderId="0" xfId="0" applyNumberFormat="1" applyFont="1"/>
    <xf numFmtId="39" fontId="5" fillId="0" borderId="0" xfId="2" applyNumberFormat="1" applyFont="1" applyFill="1" applyBorder="1" applyAlignment="1">
      <alignment horizontal="left" vertical="center"/>
    </xf>
    <xf numFmtId="39" fontId="5" fillId="0" borderId="0" xfId="2" applyNumberFormat="1" applyFont="1" applyFill="1" applyBorder="1" applyAlignment="1">
      <alignment horizontal="left" wrapText="1"/>
    </xf>
    <xf numFmtId="39" fontId="4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2" borderId="0" xfId="2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5" fillId="0" borderId="5" xfId="1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39" fontId="5" fillId="0" borderId="0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39" fontId="4" fillId="0" borderId="5" xfId="1" applyNumberFormat="1" applyFont="1" applyFill="1" applyBorder="1" applyAlignment="1">
      <alignment horizontal="right"/>
    </xf>
    <xf numFmtId="39" fontId="5" fillId="0" borderId="0" xfId="0" applyNumberFormat="1" applyFont="1" applyBorder="1" applyAlignment="1">
      <alignment horizontal="left" wrapText="1"/>
    </xf>
    <xf numFmtId="39" fontId="5" fillId="0" borderId="0" xfId="0" applyNumberFormat="1" applyFont="1" applyFill="1" applyBorder="1" applyAlignment="1">
      <alignment horizontal="left" wrapText="1"/>
    </xf>
    <xf numFmtId="39" fontId="5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5" fillId="0" borderId="0" xfId="0" applyNumberFormat="1" applyFont="1" applyBorder="1" applyAlignment="1">
      <alignment vertical="center"/>
    </xf>
    <xf numFmtId="3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39" fontId="2" fillId="2" borderId="0" xfId="0" applyNumberFormat="1" applyFont="1" applyFill="1" applyBorder="1" applyAlignment="1"/>
    <xf numFmtId="39" fontId="2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/>
    <xf numFmtId="39" fontId="5" fillId="0" borderId="0" xfId="0" applyNumberFormat="1" applyFont="1" applyBorder="1" applyAlignment="1">
      <alignment wrapText="1"/>
    </xf>
    <xf numFmtId="39" fontId="2" fillId="5" borderId="0" xfId="0" applyNumberFormat="1" applyFont="1" applyFill="1" applyBorder="1" applyAlignment="1">
      <alignment vertical="center" wrapText="1"/>
    </xf>
    <xf numFmtId="39" fontId="3" fillId="2" borderId="5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9" fontId="2" fillId="5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39" fontId="3" fillId="2" borderId="5" xfId="1" applyNumberFormat="1" applyFont="1" applyFill="1" applyBorder="1" applyAlignment="1">
      <alignment vertical="center"/>
    </xf>
    <xf numFmtId="39" fontId="5" fillId="0" borderId="0" xfId="0" applyNumberFormat="1" applyFont="1" applyBorder="1" applyAlignment="1">
      <alignment vertical="center" wrapText="1"/>
    </xf>
    <xf numFmtId="0" fontId="5" fillId="6" borderId="5" xfId="0" applyFont="1" applyFill="1" applyBorder="1" applyAlignment="1">
      <alignment horizontal="center"/>
    </xf>
    <xf numFmtId="39" fontId="5" fillId="6" borderId="0" xfId="0" applyNumberFormat="1" applyFont="1" applyFill="1" applyBorder="1" applyAlignment="1">
      <alignment horizontal="left" vertical="center" wrapText="1"/>
    </xf>
    <xf numFmtId="39" fontId="3" fillId="6" borderId="5" xfId="1" applyNumberFormat="1" applyFont="1" applyFill="1" applyBorder="1" applyAlignment="1"/>
    <xf numFmtId="0" fontId="2" fillId="6" borderId="5" xfId="0" applyFont="1" applyFill="1" applyBorder="1" applyAlignment="1">
      <alignment horizontal="left" vertical="center"/>
    </xf>
    <xf numFmtId="39" fontId="2" fillId="6" borderId="0" xfId="0" applyNumberFormat="1" applyFont="1" applyFill="1" applyBorder="1" applyAlignment="1">
      <alignment horizontal="left" vertical="center"/>
    </xf>
    <xf numFmtId="39" fontId="3" fillId="6" borderId="5" xfId="1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/>
    </xf>
    <xf numFmtId="0" fontId="2" fillId="6" borderId="0" xfId="2" applyFont="1" applyFill="1" applyBorder="1" applyAlignment="1">
      <alignment horizontal="left" wrapText="1"/>
    </xf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>
      <alignment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wrapText="1"/>
    </xf>
    <xf numFmtId="39" fontId="3" fillId="7" borderId="5" xfId="1" applyNumberFormat="1" applyFont="1" applyFill="1" applyBorder="1" applyAlignment="1"/>
    <xf numFmtId="39" fontId="2" fillId="5" borderId="0" xfId="0" applyNumberFormat="1" applyFont="1" applyFill="1" applyBorder="1" applyAlignment="1"/>
    <xf numFmtId="39" fontId="2" fillId="2" borderId="5" xfId="1" applyNumberFormat="1" applyFont="1" applyFill="1" applyBorder="1" applyAlignment="1"/>
    <xf numFmtId="49" fontId="2" fillId="6" borderId="5" xfId="2" applyNumberFormat="1" applyFont="1" applyFill="1" applyBorder="1" applyAlignment="1">
      <alignment horizontal="center"/>
    </xf>
    <xf numFmtId="0" fontId="2" fillId="6" borderId="0" xfId="2" applyFont="1" applyFill="1" applyBorder="1" applyAlignment="1">
      <alignment horizontal="left" vertical="center" wrapText="1"/>
    </xf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center"/>
    </xf>
    <xf numFmtId="39" fontId="4" fillId="3" borderId="5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3" fillId="3" borderId="7" xfId="1" applyNumberFormat="1" applyFont="1" applyFill="1" applyBorder="1" applyAlignment="1"/>
    <xf numFmtId="43" fontId="3" fillId="0" borderId="0" xfId="1" applyFont="1" applyFill="1"/>
    <xf numFmtId="0" fontId="6" fillId="0" borderId="0" xfId="0" applyFont="1" applyFill="1"/>
    <xf numFmtId="0" fontId="7" fillId="0" borderId="0" xfId="0" applyFont="1" applyFill="1"/>
    <xf numFmtId="43" fontId="8" fillId="0" borderId="0" xfId="1" applyFont="1" applyFill="1"/>
    <xf numFmtId="0" fontId="3" fillId="0" borderId="0" xfId="0" applyFont="1" applyFill="1"/>
    <xf numFmtId="0" fontId="9" fillId="0" borderId="0" xfId="0" applyFont="1" applyFill="1"/>
    <xf numFmtId="43" fontId="9" fillId="0" borderId="0" xfId="1" applyFont="1" applyFill="1"/>
    <xf numFmtId="43" fontId="10" fillId="0" borderId="0" xfId="1" applyFont="1" applyFill="1"/>
    <xf numFmtId="0" fontId="10" fillId="0" borderId="0" xfId="0" applyFont="1" applyFill="1"/>
    <xf numFmtId="0" fontId="4" fillId="0" borderId="0" xfId="0" applyFont="1" applyFill="1" applyAlignment="1"/>
    <xf numFmtId="0" fontId="4" fillId="0" borderId="0" xfId="0" applyFont="1" applyAlignment="1"/>
    <xf numFmtId="43" fontId="4" fillId="0" borderId="0" xfId="1" applyFont="1" applyAlignment="1"/>
    <xf numFmtId="0" fontId="3" fillId="0" borderId="0" xfId="0" applyFont="1"/>
    <xf numFmtId="0" fontId="3" fillId="0" borderId="0" xfId="0" applyFont="1" applyAlignment="1"/>
    <xf numFmtId="43" fontId="3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43" fontId="4" fillId="0" borderId="0" xfId="1" applyFont="1" applyFill="1"/>
    <xf numFmtId="43" fontId="3" fillId="0" borderId="0" xfId="1" applyFont="1" applyFill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88"/>
  <sheetViews>
    <sheetView showGridLines="0" tabSelected="1" zoomScale="90" zoomScaleNormal="90" workbookViewId="0">
      <selection activeCell="H13" sqref="H13"/>
    </sheetView>
  </sheetViews>
  <sheetFormatPr baseColWidth="10" defaultRowHeight="12.75" x14ac:dyDescent="0.2"/>
  <cols>
    <col min="1" max="1" width="4.28515625" style="4" customWidth="1"/>
    <col min="2" max="2" width="13.28515625" style="4" customWidth="1"/>
    <col min="3" max="3" width="58.42578125" style="4" customWidth="1"/>
    <col min="4" max="4" width="19.85546875" style="4" bestFit="1" customWidth="1"/>
    <col min="5" max="5" width="24.85546875" style="4" bestFit="1" customWidth="1"/>
    <col min="6" max="6" width="16.7109375" style="4" customWidth="1"/>
    <col min="7" max="7" width="14.5703125" style="4" bestFit="1" customWidth="1"/>
    <col min="8" max="8" width="15.42578125" style="4" bestFit="1" customWidth="1"/>
    <col min="9" max="12" width="14.28515625" style="4" bestFit="1" customWidth="1"/>
    <col min="13" max="13" width="19.42578125" style="4" customWidth="1"/>
    <col min="14" max="14" width="18" style="4" customWidth="1"/>
    <col min="15" max="15" width="22" style="4" customWidth="1"/>
    <col min="16" max="16" width="14.42578125" style="4" bestFit="1" customWidth="1"/>
    <col min="17" max="16384" width="11.42578125" style="4"/>
  </cols>
  <sheetData>
    <row r="1" spans="2:16" ht="30" customHeight="1" x14ac:dyDescent="0.2">
      <c r="B1" s="1" t="s">
        <v>0</v>
      </c>
      <c r="C1" s="2" t="s">
        <v>1</v>
      </c>
      <c r="D1" s="3" t="s">
        <v>2</v>
      </c>
      <c r="E1" s="3" t="s">
        <v>372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342</v>
      </c>
      <c r="M1" s="3" t="s">
        <v>349</v>
      </c>
      <c r="N1" s="3" t="s">
        <v>9</v>
      </c>
    </row>
    <row r="2" spans="2:16" ht="15.75" customHeight="1" x14ac:dyDescent="0.2">
      <c r="B2" s="5">
        <v>11</v>
      </c>
      <c r="C2" s="6" t="s">
        <v>10</v>
      </c>
      <c r="D2" s="7">
        <f t="shared" ref="D2:N2" si="0">+D3+D193+D211+D230+D252</f>
        <v>1172006944</v>
      </c>
      <c r="E2" s="7">
        <v>1172006944</v>
      </c>
      <c r="F2" s="7">
        <f t="shared" si="0"/>
        <v>60981376.780317657</v>
      </c>
      <c r="G2" s="7">
        <f t="shared" si="0"/>
        <v>67038243.680147044</v>
      </c>
      <c r="H2" s="7">
        <f t="shared" si="0"/>
        <v>132382566.64235687</v>
      </c>
      <c r="I2" s="7">
        <f t="shared" si="0"/>
        <v>64362579.264889672</v>
      </c>
      <c r="J2" s="7">
        <f t="shared" si="0"/>
        <v>66819995.119413882</v>
      </c>
      <c r="K2" s="7">
        <f>+K3+K193+K211+K230+K252</f>
        <v>64513446.286215141</v>
      </c>
      <c r="L2" s="7">
        <f>+L3+L193+L211+L230+L252</f>
        <v>74404376.425590023</v>
      </c>
      <c r="M2" s="7">
        <f>+M3+M193+M211+M230+M252</f>
        <v>73596532.261604518</v>
      </c>
      <c r="N2" s="7">
        <f t="shared" si="0"/>
        <v>604099116.46053481</v>
      </c>
      <c r="O2" s="8"/>
    </row>
    <row r="3" spans="2:16" x14ac:dyDescent="0.2">
      <c r="B3" s="9" t="s">
        <v>11</v>
      </c>
      <c r="C3" s="10" t="s">
        <v>12</v>
      </c>
      <c r="D3" s="11">
        <f t="shared" ref="D3" si="1">+D4+D42+D103+D165+D170+D187</f>
        <v>1025450854</v>
      </c>
      <c r="E3" s="11">
        <f t="shared" ref="E3:N3" si="2">+E4+E42+E103+E165+E170+E187</f>
        <v>904915615.41000009</v>
      </c>
      <c r="F3" s="11">
        <f t="shared" si="2"/>
        <v>39767892.815480508</v>
      </c>
      <c r="G3" s="11">
        <f t="shared" si="2"/>
        <v>45864869.817036539</v>
      </c>
      <c r="H3" s="11">
        <f t="shared" si="2"/>
        <v>111531800.01919188</v>
      </c>
      <c r="I3" s="11">
        <f t="shared" si="2"/>
        <v>43513602.827515669</v>
      </c>
      <c r="J3" s="11">
        <f t="shared" si="2"/>
        <v>45894778.426367179</v>
      </c>
      <c r="K3" s="11">
        <f t="shared" si="2"/>
        <v>43832343.419689089</v>
      </c>
      <c r="L3" s="11">
        <f t="shared" si="2"/>
        <v>56160918.16759003</v>
      </c>
      <c r="M3" s="11">
        <f t="shared" si="2"/>
        <v>50754531.684572972</v>
      </c>
      <c r="N3" s="11">
        <f t="shared" si="2"/>
        <v>437320737.17744386</v>
      </c>
    </row>
    <row r="4" spans="2:16" x14ac:dyDescent="0.2">
      <c r="B4" s="12">
        <v>21</v>
      </c>
      <c r="C4" s="13" t="s">
        <v>13</v>
      </c>
      <c r="D4" s="14">
        <f t="shared" ref="D4:N4" si="3">+D5+D19+D24+D31+D37</f>
        <v>607513892</v>
      </c>
      <c r="E4" s="14">
        <v>487441137.41000003</v>
      </c>
      <c r="F4" s="14">
        <f t="shared" si="3"/>
        <v>30022453.19777035</v>
      </c>
      <c r="G4" s="14">
        <f t="shared" si="3"/>
        <v>32895811.152616538</v>
      </c>
      <c r="H4" s="14">
        <f t="shared" si="3"/>
        <v>31545793.254271884</v>
      </c>
      <c r="I4" s="14">
        <f t="shared" si="3"/>
        <v>30204594.909423515</v>
      </c>
      <c r="J4" s="14">
        <f t="shared" si="3"/>
        <v>32299999.59244898</v>
      </c>
      <c r="K4" s="14">
        <f t="shared" si="3"/>
        <v>32381782.603312086</v>
      </c>
      <c r="L4" s="14">
        <f t="shared" ref="L4:M4" si="4">+L5+L19+L24+L31+L37</f>
        <v>36241286.225150026</v>
      </c>
      <c r="M4" s="14">
        <f t="shared" si="4"/>
        <v>34827388.400038242</v>
      </c>
      <c r="N4" s="14">
        <f t="shared" si="3"/>
        <v>260419109.33503163</v>
      </c>
    </row>
    <row r="5" spans="2:16" x14ac:dyDescent="0.2">
      <c r="B5" s="15">
        <v>211</v>
      </c>
      <c r="C5" s="16" t="s">
        <v>14</v>
      </c>
      <c r="D5" s="17">
        <f t="shared" ref="D5:N5" si="5">+D6+D8+D11+D13+D15+D17</f>
        <v>425274232</v>
      </c>
      <c r="E5" s="17">
        <v>318605417.98000002</v>
      </c>
      <c r="F5" s="17">
        <f t="shared" si="5"/>
        <v>18146051.504022151</v>
      </c>
      <c r="G5" s="17">
        <f t="shared" si="5"/>
        <v>21025292.830743037</v>
      </c>
      <c r="H5" s="17">
        <f t="shared" si="5"/>
        <v>17944036.519055732</v>
      </c>
      <c r="I5" s="17">
        <f t="shared" si="5"/>
        <v>17422743.420207165</v>
      </c>
      <c r="J5" s="17">
        <f t="shared" si="5"/>
        <v>19071304.341273189</v>
      </c>
      <c r="K5" s="17">
        <f t="shared" si="5"/>
        <v>19724320.242402397</v>
      </c>
      <c r="L5" s="17">
        <f t="shared" ref="L5:M5" si="6">+L6+L8+L11+L13+L15+L17</f>
        <v>29065175.135150034</v>
      </c>
      <c r="M5" s="17">
        <f t="shared" si="6"/>
        <v>21844859.447499998</v>
      </c>
      <c r="N5" s="17">
        <f t="shared" si="5"/>
        <v>164243783.44035372</v>
      </c>
    </row>
    <row r="6" spans="2:16" x14ac:dyDescent="0.2">
      <c r="B6" s="18">
        <v>2111</v>
      </c>
      <c r="C6" s="19" t="s">
        <v>15</v>
      </c>
      <c r="D6" s="20">
        <f t="shared" ref="D6:N6" si="7">+D7</f>
        <v>333090529</v>
      </c>
      <c r="E6" s="20">
        <v>238874349.03</v>
      </c>
      <c r="F6" s="20">
        <f t="shared" si="7"/>
        <v>14551455.297593908</v>
      </c>
      <c r="G6" s="20">
        <f t="shared" si="7"/>
        <v>14488696.753901709</v>
      </c>
      <c r="H6" s="20">
        <f t="shared" si="7"/>
        <v>14595110.049999999</v>
      </c>
      <c r="I6" s="20">
        <f t="shared" si="7"/>
        <v>14604560.341500001</v>
      </c>
      <c r="J6" s="20">
        <f t="shared" si="7"/>
        <v>14995562.336999997</v>
      </c>
      <c r="K6" s="20">
        <f t="shared" si="7"/>
        <v>15308400.078</v>
      </c>
      <c r="L6" s="20">
        <f t="shared" si="7"/>
        <v>15312043.51</v>
      </c>
      <c r="M6" s="20">
        <f t="shared" si="7"/>
        <v>15319589.727499997</v>
      </c>
      <c r="N6" s="20">
        <f t="shared" si="7"/>
        <v>119175418.09549561</v>
      </c>
    </row>
    <row r="7" spans="2:16" ht="17.25" customHeight="1" x14ac:dyDescent="0.2">
      <c r="B7" s="21" t="s">
        <v>16</v>
      </c>
      <c r="C7" s="22" t="s">
        <v>17</v>
      </c>
      <c r="D7" s="23">
        <v>333090529</v>
      </c>
      <c r="E7" s="23">
        <v>238874349.03</v>
      </c>
      <c r="F7" s="23">
        <v>14551455.297593908</v>
      </c>
      <c r="G7" s="23">
        <v>14488696.753901709</v>
      </c>
      <c r="H7" s="23">
        <v>14595110.049999999</v>
      </c>
      <c r="I7" s="23">
        <v>14604560.341500001</v>
      </c>
      <c r="J7" s="23">
        <v>14995562.336999997</v>
      </c>
      <c r="K7" s="23">
        <v>15308400.078</v>
      </c>
      <c r="L7" s="23">
        <v>15312043.51</v>
      </c>
      <c r="M7" s="23">
        <v>15319589.727499997</v>
      </c>
      <c r="N7" s="23">
        <f>+F7+G7+H7+I7+J7+K7+L7+M7</f>
        <v>119175418.09549561</v>
      </c>
      <c r="O7" s="8"/>
    </row>
    <row r="8" spans="2:16" x14ac:dyDescent="0.2">
      <c r="B8" s="18">
        <v>2112</v>
      </c>
      <c r="C8" s="24" t="s">
        <v>18</v>
      </c>
      <c r="D8" s="20">
        <f t="shared" ref="D8:F8" si="8">SUM(D9:D10)</f>
        <v>5000000</v>
      </c>
      <c r="E8" s="20">
        <v>5000000</v>
      </c>
      <c r="F8" s="20">
        <f t="shared" si="8"/>
        <v>50000</v>
      </c>
      <c r="G8" s="20">
        <f t="shared" ref="G8:N8" si="9">SUM(G9:G10)</f>
        <v>421399.93356490741</v>
      </c>
      <c r="H8" s="20">
        <f t="shared" si="9"/>
        <v>506144.24905573402</v>
      </c>
      <c r="I8" s="20">
        <f t="shared" si="9"/>
        <v>426106.14870716317</v>
      </c>
      <c r="J8" s="20">
        <f t="shared" si="9"/>
        <v>449225.64</v>
      </c>
      <c r="K8" s="20">
        <f t="shared" si="9"/>
        <v>471530.68</v>
      </c>
      <c r="L8" s="20">
        <f t="shared" ref="L8:M8" si="10">SUM(L9:L10)</f>
        <v>557803.75515003258</v>
      </c>
      <c r="M8" s="20">
        <f t="shared" si="10"/>
        <v>528230.16999999993</v>
      </c>
      <c r="N8" s="20">
        <f t="shared" si="9"/>
        <v>3410440.5764778368</v>
      </c>
      <c r="O8" s="8"/>
      <c r="P8" s="25"/>
    </row>
    <row r="9" spans="2:16" ht="17.25" customHeight="1" x14ac:dyDescent="0.2">
      <c r="B9" s="21" t="s">
        <v>19</v>
      </c>
      <c r="C9" s="26" t="s">
        <v>20</v>
      </c>
      <c r="D9" s="23">
        <v>1000000</v>
      </c>
      <c r="E9" s="23">
        <v>1000000</v>
      </c>
      <c r="F9" s="23">
        <v>0</v>
      </c>
      <c r="G9" s="23">
        <v>0</v>
      </c>
      <c r="H9" s="23">
        <v>83064.100000000006</v>
      </c>
      <c r="I9" s="23">
        <v>0</v>
      </c>
      <c r="J9" s="23">
        <v>33225.64</v>
      </c>
      <c r="K9" s="23">
        <v>50530.67</v>
      </c>
      <c r="L9" s="23">
        <v>137748.03</v>
      </c>
      <c r="M9" s="23">
        <v>103830.18</v>
      </c>
      <c r="N9" s="23">
        <f t="shared" ref="N9:N10" si="11">+F9+G9+H9+I9+J9+K9+L9+M9</f>
        <v>408398.62</v>
      </c>
    </row>
    <row r="10" spans="2:16" ht="16.5" customHeight="1" x14ac:dyDescent="0.2">
      <c r="B10" s="21" t="s">
        <v>21</v>
      </c>
      <c r="C10" s="26" t="s">
        <v>22</v>
      </c>
      <c r="D10" s="23">
        <v>4000000</v>
      </c>
      <c r="E10" s="23">
        <v>4000000</v>
      </c>
      <c r="F10" s="23">
        <v>50000</v>
      </c>
      <c r="G10" s="23">
        <v>421399.93356490741</v>
      </c>
      <c r="H10" s="23">
        <v>423080.14905573404</v>
      </c>
      <c r="I10" s="23">
        <v>426106.14870716317</v>
      </c>
      <c r="J10" s="23">
        <v>416000</v>
      </c>
      <c r="K10" s="23">
        <v>421000.01</v>
      </c>
      <c r="L10" s="23">
        <v>420055.72515003255</v>
      </c>
      <c r="M10" s="23">
        <v>424399.99</v>
      </c>
      <c r="N10" s="23">
        <f t="shared" si="11"/>
        <v>3002041.9564778367</v>
      </c>
      <c r="O10" s="25"/>
    </row>
    <row r="11" spans="2:16" ht="15.75" customHeight="1" x14ac:dyDescent="0.2">
      <c r="B11" s="18">
        <v>2113</v>
      </c>
      <c r="C11" s="24" t="s">
        <v>23</v>
      </c>
      <c r="D11" s="20">
        <f t="shared" ref="D11:N11" si="12">+D12</f>
        <v>100000</v>
      </c>
      <c r="E11" s="20">
        <v>100000</v>
      </c>
      <c r="F11" s="20">
        <f t="shared" si="12"/>
        <v>0</v>
      </c>
      <c r="G11" s="20">
        <f t="shared" si="12"/>
        <v>0</v>
      </c>
      <c r="H11" s="20">
        <f t="shared" si="12"/>
        <v>0</v>
      </c>
      <c r="I11" s="20">
        <f t="shared" si="12"/>
        <v>0</v>
      </c>
      <c r="J11" s="20">
        <f t="shared" si="12"/>
        <v>0</v>
      </c>
      <c r="K11" s="20">
        <f t="shared" si="12"/>
        <v>0</v>
      </c>
      <c r="L11" s="20">
        <f t="shared" si="12"/>
        <v>0</v>
      </c>
      <c r="M11" s="20">
        <f t="shared" si="12"/>
        <v>0</v>
      </c>
      <c r="N11" s="20">
        <f t="shared" si="12"/>
        <v>0</v>
      </c>
      <c r="O11" s="8"/>
    </row>
    <row r="12" spans="2:16" ht="16.5" customHeight="1" x14ac:dyDescent="0.2">
      <c r="B12" s="21" t="s">
        <v>24</v>
      </c>
      <c r="C12" s="27" t="s">
        <v>23</v>
      </c>
      <c r="D12" s="28">
        <v>100000</v>
      </c>
      <c r="E12" s="28">
        <v>100000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3">
        <f>+F12+G12+H12+I12+J12+K12+L12+M12</f>
        <v>0</v>
      </c>
      <c r="O12" s="25"/>
    </row>
    <row r="13" spans="2:16" ht="17.25" customHeight="1" x14ac:dyDescent="0.2">
      <c r="B13" s="18">
        <v>2114</v>
      </c>
      <c r="C13" s="29" t="s">
        <v>25</v>
      </c>
      <c r="D13" s="20">
        <v>30083703</v>
      </c>
      <c r="E13" s="20">
        <v>17631068.949999999</v>
      </c>
      <c r="F13" s="20">
        <f t="shared" ref="F13:N13" si="13">+F14</f>
        <v>-885.73</v>
      </c>
      <c r="G13" s="20">
        <f t="shared" si="13"/>
        <v>0</v>
      </c>
      <c r="H13" s="20">
        <f t="shared" si="13"/>
        <v>0</v>
      </c>
      <c r="I13" s="20">
        <f t="shared" si="13"/>
        <v>-2657.17</v>
      </c>
      <c r="J13" s="20">
        <f t="shared" si="13"/>
        <v>22102.83</v>
      </c>
      <c r="K13" s="20">
        <f t="shared" si="13"/>
        <v>21654.99</v>
      </c>
      <c r="L13" s="20">
        <f t="shared" si="13"/>
        <v>0</v>
      </c>
      <c r="M13" s="20">
        <f t="shared" si="13"/>
        <v>0</v>
      </c>
      <c r="N13" s="20">
        <f t="shared" si="13"/>
        <v>40214.92</v>
      </c>
      <c r="O13" s="8"/>
    </row>
    <row r="14" spans="2:16" ht="17.25" customHeight="1" x14ac:dyDescent="0.2">
      <c r="B14" s="21" t="s">
        <v>26</v>
      </c>
      <c r="C14" s="26" t="s">
        <v>27</v>
      </c>
      <c r="D14" s="23">
        <v>30083703</v>
      </c>
      <c r="E14" s="23">
        <v>17631068.949999999</v>
      </c>
      <c r="F14" s="23">
        <v>-885.73</v>
      </c>
      <c r="G14" s="23">
        <v>0</v>
      </c>
      <c r="H14" s="23">
        <v>0</v>
      </c>
      <c r="I14" s="23">
        <v>-2657.17</v>
      </c>
      <c r="J14" s="23">
        <v>22102.83</v>
      </c>
      <c r="K14" s="23">
        <v>21654.99</v>
      </c>
      <c r="L14" s="23">
        <v>0</v>
      </c>
      <c r="M14" s="23">
        <v>0</v>
      </c>
      <c r="N14" s="23">
        <f>+F14+G14+H14+I14+J14+K14+L14+M14</f>
        <v>40214.92</v>
      </c>
    </row>
    <row r="15" spans="2:16" ht="16.5" customHeight="1" x14ac:dyDescent="0.2">
      <c r="B15" s="18">
        <v>2115</v>
      </c>
      <c r="C15" s="19" t="s">
        <v>28</v>
      </c>
      <c r="D15" s="20">
        <f t="shared" ref="D15:N15" si="14">+D16</f>
        <v>25000000</v>
      </c>
      <c r="E15" s="20">
        <v>25000000</v>
      </c>
      <c r="F15" s="20">
        <f t="shared" si="14"/>
        <v>2238324.4848223352</v>
      </c>
      <c r="G15" s="20">
        <f t="shared" si="14"/>
        <v>2337224.6670189202</v>
      </c>
      <c r="H15" s="20">
        <f t="shared" si="14"/>
        <v>1138330.17</v>
      </c>
      <c r="I15" s="20">
        <f t="shared" si="14"/>
        <v>53143.41</v>
      </c>
      <c r="J15" s="20">
        <f t="shared" si="14"/>
        <v>1433568.3480018459</v>
      </c>
      <c r="K15" s="20">
        <f t="shared" si="14"/>
        <v>744008.78</v>
      </c>
      <c r="L15" s="20">
        <f t="shared" si="14"/>
        <v>5766142.3700000001</v>
      </c>
      <c r="M15" s="20">
        <f t="shared" si="14"/>
        <v>0</v>
      </c>
      <c r="N15" s="20">
        <f t="shared" si="14"/>
        <v>13710742.229843102</v>
      </c>
      <c r="O15" s="30"/>
    </row>
    <row r="16" spans="2:16" ht="18" customHeight="1" x14ac:dyDescent="0.2">
      <c r="B16" s="21" t="s">
        <v>29</v>
      </c>
      <c r="C16" s="22" t="s">
        <v>30</v>
      </c>
      <c r="D16" s="23">
        <v>25000000</v>
      </c>
      <c r="E16" s="23">
        <v>25000000</v>
      </c>
      <c r="F16" s="23">
        <v>2238324.4848223352</v>
      </c>
      <c r="G16" s="23">
        <v>2337224.6670189202</v>
      </c>
      <c r="H16" s="23">
        <v>1138330.17</v>
      </c>
      <c r="I16" s="23">
        <v>53143.41</v>
      </c>
      <c r="J16" s="23">
        <v>1433568.3480018459</v>
      </c>
      <c r="K16" s="23">
        <v>744008.78</v>
      </c>
      <c r="L16" s="23">
        <v>5766142.3700000001</v>
      </c>
      <c r="M16" s="23">
        <v>0</v>
      </c>
      <c r="N16" s="23">
        <f>+F16+G16+H16+I16+J16+K16+L16+M16</f>
        <v>13710742.229843102</v>
      </c>
    </row>
    <row r="17" spans="2:15" x14ac:dyDescent="0.2">
      <c r="B17" s="18">
        <v>2116</v>
      </c>
      <c r="C17" s="29" t="s">
        <v>31</v>
      </c>
      <c r="D17" s="20">
        <f t="shared" ref="D17:N17" si="15">+D18</f>
        <v>32000000</v>
      </c>
      <c r="E17" s="20">
        <v>32000000</v>
      </c>
      <c r="F17" s="20">
        <f t="shared" si="15"/>
        <v>1307157.4516059067</v>
      </c>
      <c r="G17" s="20">
        <f t="shared" si="15"/>
        <v>3777971.4762575012</v>
      </c>
      <c r="H17" s="20">
        <f t="shared" si="15"/>
        <v>1704452.05</v>
      </c>
      <c r="I17" s="20">
        <f t="shared" si="15"/>
        <v>2341590.69</v>
      </c>
      <c r="J17" s="20">
        <f t="shared" si="15"/>
        <v>2170845.1862713429</v>
      </c>
      <c r="K17" s="20">
        <f t="shared" si="15"/>
        <v>3178725.7144024</v>
      </c>
      <c r="L17" s="20">
        <f t="shared" si="15"/>
        <v>7429185.5</v>
      </c>
      <c r="M17" s="20">
        <f t="shared" si="15"/>
        <v>5997039.5499999998</v>
      </c>
      <c r="N17" s="20">
        <f t="shared" si="15"/>
        <v>27906967.618537154</v>
      </c>
    </row>
    <row r="18" spans="2:15" ht="12.75" customHeight="1" x14ac:dyDescent="0.2">
      <c r="B18" s="21" t="s">
        <v>32</v>
      </c>
      <c r="C18" s="22" t="s">
        <v>31</v>
      </c>
      <c r="D18" s="23">
        <v>32000000</v>
      </c>
      <c r="E18" s="23">
        <v>32000000</v>
      </c>
      <c r="F18" s="23">
        <v>1307157.4516059067</v>
      </c>
      <c r="G18" s="23">
        <v>3777971.4762575012</v>
      </c>
      <c r="H18" s="23">
        <v>1704452.05</v>
      </c>
      <c r="I18" s="23">
        <v>2341590.69</v>
      </c>
      <c r="J18" s="23">
        <v>2170845.1862713429</v>
      </c>
      <c r="K18" s="23">
        <v>3178725.7144024</v>
      </c>
      <c r="L18" s="23">
        <v>7429185.5</v>
      </c>
      <c r="M18" s="23">
        <v>5997039.5499999998</v>
      </c>
      <c r="N18" s="23">
        <f>+F18+G18+H18+I18+J18+K18+L18+M18</f>
        <v>27906967.618537154</v>
      </c>
      <c r="O18" s="25"/>
    </row>
    <row r="19" spans="2:15" x14ac:dyDescent="0.2">
      <c r="B19" s="15">
        <v>212</v>
      </c>
      <c r="C19" s="31" t="s">
        <v>33</v>
      </c>
      <c r="D19" s="17">
        <f t="shared" ref="D19:N19" si="16">+D20</f>
        <v>65719830</v>
      </c>
      <c r="E19" s="17">
        <v>65720273.370000005</v>
      </c>
      <c r="F19" s="17">
        <f t="shared" si="16"/>
        <v>6884846.5999999996</v>
      </c>
      <c r="G19" s="17">
        <f t="shared" si="16"/>
        <v>6992092.2400000002</v>
      </c>
      <c r="H19" s="17">
        <f t="shared" si="16"/>
        <v>7319000.8499999996</v>
      </c>
      <c r="I19" s="17">
        <f t="shared" si="16"/>
        <v>7217440.9500000002</v>
      </c>
      <c r="J19" s="17">
        <f t="shared" si="16"/>
        <v>7250308.9999999916</v>
      </c>
      <c r="K19" s="17">
        <f t="shared" si="16"/>
        <v>7219528.3099999912</v>
      </c>
      <c r="L19" s="17">
        <f t="shared" si="16"/>
        <v>3714896.0899999915</v>
      </c>
      <c r="M19" s="17">
        <f t="shared" si="16"/>
        <v>3741849.3699999917</v>
      </c>
      <c r="N19" s="17">
        <f t="shared" si="16"/>
        <v>50339963.409999959</v>
      </c>
    </row>
    <row r="20" spans="2:15" x14ac:dyDescent="0.2">
      <c r="B20" s="18">
        <v>2122</v>
      </c>
      <c r="C20" s="29" t="s">
        <v>34</v>
      </c>
      <c r="D20" s="20">
        <f t="shared" ref="D20:N20" si="17">SUM(D21:D23)</f>
        <v>65719830</v>
      </c>
      <c r="E20" s="20">
        <v>65720273.370000005</v>
      </c>
      <c r="F20" s="20">
        <f t="shared" si="17"/>
        <v>6884846.5999999996</v>
      </c>
      <c r="G20" s="20">
        <f t="shared" si="17"/>
        <v>6992092.2400000002</v>
      </c>
      <c r="H20" s="20">
        <f t="shared" si="17"/>
        <v>7319000.8499999996</v>
      </c>
      <c r="I20" s="20">
        <f t="shared" ref="I20:K20" si="18">SUM(I21:I23)</f>
        <v>7217440.9500000002</v>
      </c>
      <c r="J20" s="20">
        <f t="shared" si="18"/>
        <v>7250308.9999999916</v>
      </c>
      <c r="K20" s="20">
        <f t="shared" si="18"/>
        <v>7219528.3099999912</v>
      </c>
      <c r="L20" s="20">
        <f t="shared" ref="L20:M20" si="19">SUM(L21:L23)</f>
        <v>3714896.0899999915</v>
      </c>
      <c r="M20" s="20">
        <f t="shared" si="19"/>
        <v>3741849.3699999917</v>
      </c>
      <c r="N20" s="20">
        <f t="shared" si="17"/>
        <v>50339963.409999959</v>
      </c>
    </row>
    <row r="21" spans="2:15" ht="19.5" customHeight="1" x14ac:dyDescent="0.2">
      <c r="B21" s="21" t="s">
        <v>35</v>
      </c>
      <c r="C21" s="22" t="s">
        <v>36</v>
      </c>
      <c r="D21" s="23">
        <v>20200000</v>
      </c>
      <c r="E21" s="23">
        <v>20550000</v>
      </c>
      <c r="F21" s="23">
        <v>3228261.08</v>
      </c>
      <c r="G21" s="23">
        <v>3287687.89</v>
      </c>
      <c r="H21" s="23">
        <v>3528569.36</v>
      </c>
      <c r="I21" s="23">
        <v>3482253.44</v>
      </c>
      <c r="J21" s="23">
        <v>3523603.25</v>
      </c>
      <c r="K21" s="23">
        <v>3499181.61</v>
      </c>
      <c r="L21" s="23">
        <v>0</v>
      </c>
      <c r="M21" s="23">
        <v>0</v>
      </c>
      <c r="N21" s="23">
        <f t="shared" ref="N21:N23" si="20">+F21+G21+H21+I21+J21+K21+L21+M21</f>
        <v>20549556.629999999</v>
      </c>
    </row>
    <row r="22" spans="2:15" ht="18" customHeight="1" x14ac:dyDescent="0.2">
      <c r="B22" s="32" t="s">
        <v>37</v>
      </c>
      <c r="C22" s="33" t="s">
        <v>38</v>
      </c>
      <c r="D22" s="23">
        <v>45000000</v>
      </c>
      <c r="E22" s="23">
        <v>44650443.370000005</v>
      </c>
      <c r="F22" s="23">
        <v>3656585.52</v>
      </c>
      <c r="G22" s="23">
        <v>3704404.35</v>
      </c>
      <c r="H22" s="23">
        <v>3759660.84</v>
      </c>
      <c r="I22" s="23">
        <v>3715187.5100000002</v>
      </c>
      <c r="J22" s="23">
        <v>3706705.7499999916</v>
      </c>
      <c r="K22" s="23">
        <v>3700346.6999999918</v>
      </c>
      <c r="L22" s="23">
        <v>3694896.0899999915</v>
      </c>
      <c r="M22" s="23">
        <v>3721849.3699999917</v>
      </c>
      <c r="N22" s="23">
        <f t="shared" si="20"/>
        <v>29659636.129999965</v>
      </c>
      <c r="O22" s="8"/>
    </row>
    <row r="23" spans="2:15" ht="18" customHeight="1" x14ac:dyDescent="0.2">
      <c r="B23" s="32" t="s">
        <v>39</v>
      </c>
      <c r="C23" s="33" t="s">
        <v>40</v>
      </c>
      <c r="D23" s="23">
        <v>519830</v>
      </c>
      <c r="E23" s="23">
        <v>519830</v>
      </c>
      <c r="F23" s="23">
        <v>0</v>
      </c>
      <c r="G23" s="23">
        <v>0</v>
      </c>
      <c r="H23" s="23">
        <v>30770.65</v>
      </c>
      <c r="I23" s="23">
        <v>20000</v>
      </c>
      <c r="J23" s="23">
        <v>20000</v>
      </c>
      <c r="K23" s="23">
        <v>20000</v>
      </c>
      <c r="L23" s="23">
        <v>20000</v>
      </c>
      <c r="M23" s="23">
        <v>20000</v>
      </c>
      <c r="N23" s="23">
        <f t="shared" si="20"/>
        <v>130770.65</v>
      </c>
      <c r="O23" s="25"/>
    </row>
    <row r="24" spans="2:15" x14ac:dyDescent="0.2">
      <c r="B24" s="34">
        <v>213</v>
      </c>
      <c r="C24" s="35" t="s">
        <v>41</v>
      </c>
      <c r="D24" s="17">
        <f t="shared" ref="D24:J24" si="21">+D25+D28</f>
        <v>8800000</v>
      </c>
      <c r="E24" s="17">
        <v>11700000</v>
      </c>
      <c r="F24" s="17">
        <f t="shared" si="21"/>
        <v>1136711.1099999999</v>
      </c>
      <c r="G24" s="17">
        <f t="shared" si="21"/>
        <v>1064434.08</v>
      </c>
      <c r="H24" s="17">
        <f t="shared" si="21"/>
        <v>2211869.2799999998</v>
      </c>
      <c r="I24" s="17">
        <f t="shared" si="21"/>
        <v>1587131.6</v>
      </c>
      <c r="J24" s="17">
        <f t="shared" si="21"/>
        <v>1732939.38</v>
      </c>
      <c r="K24" s="17">
        <f>+K25+K28</f>
        <v>1574931.65</v>
      </c>
      <c r="L24" s="17">
        <f>+L25+L28</f>
        <v>1052215</v>
      </c>
      <c r="M24" s="17">
        <f>+M25+M28</f>
        <v>1074965</v>
      </c>
      <c r="N24" s="17">
        <f t="shared" ref="N24" si="22">+N25+N28</f>
        <v>11435197.1</v>
      </c>
    </row>
    <row r="25" spans="2:15" x14ac:dyDescent="0.2">
      <c r="B25" s="36">
        <v>2131</v>
      </c>
      <c r="C25" s="37" t="s">
        <v>42</v>
      </c>
      <c r="D25" s="20">
        <f t="shared" ref="D25:N25" si="23">+D26</f>
        <v>5000000</v>
      </c>
      <c r="E25" s="20">
        <v>7700000</v>
      </c>
      <c r="F25" s="20">
        <f t="shared" si="23"/>
        <v>821152.36</v>
      </c>
      <c r="G25" s="20">
        <f t="shared" si="23"/>
        <v>748875.33000000007</v>
      </c>
      <c r="H25" s="20">
        <f t="shared" si="23"/>
        <v>1896310.5299999998</v>
      </c>
      <c r="I25" s="20">
        <f t="shared" si="23"/>
        <v>1271572.8500000001</v>
      </c>
      <c r="J25" s="20">
        <f t="shared" si="23"/>
        <v>1293480.6299999999</v>
      </c>
      <c r="K25" s="20">
        <f t="shared" si="23"/>
        <v>1259372.8999999999</v>
      </c>
      <c r="L25" s="20">
        <f t="shared" si="23"/>
        <v>736656.25</v>
      </c>
      <c r="M25" s="20">
        <f t="shared" si="23"/>
        <v>759406.25</v>
      </c>
      <c r="N25" s="20">
        <f t="shared" si="23"/>
        <v>8786827.0999999996</v>
      </c>
    </row>
    <row r="26" spans="2:15" x14ac:dyDescent="0.2">
      <c r="B26" s="32" t="s">
        <v>43</v>
      </c>
      <c r="C26" s="38" t="s">
        <v>44</v>
      </c>
      <c r="D26" s="23">
        <v>5000000</v>
      </c>
      <c r="E26" s="23">
        <v>7500000</v>
      </c>
      <c r="F26" s="23">
        <v>821152.36</v>
      </c>
      <c r="G26" s="23">
        <v>748875.33000000007</v>
      </c>
      <c r="H26" s="23">
        <v>1896310.5299999998</v>
      </c>
      <c r="I26" s="23">
        <v>1271572.8500000001</v>
      </c>
      <c r="J26" s="23">
        <v>1293480.6299999999</v>
      </c>
      <c r="K26" s="23">
        <v>1259372.8999999999</v>
      </c>
      <c r="L26" s="23">
        <v>736656.25</v>
      </c>
      <c r="M26" s="23">
        <v>759406.25</v>
      </c>
      <c r="N26" s="23">
        <f t="shared" ref="N26:N27" si="24">+F26+G26+H26+I26+J26+K26+L26+M26</f>
        <v>8786827.0999999996</v>
      </c>
    </row>
    <row r="27" spans="2:15" x14ac:dyDescent="0.2">
      <c r="B27" s="32" t="s">
        <v>351</v>
      </c>
      <c r="C27" s="38" t="s">
        <v>352</v>
      </c>
      <c r="D27" s="23">
        <v>0</v>
      </c>
      <c r="E27" s="23">
        <v>200000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f t="shared" si="24"/>
        <v>0</v>
      </c>
    </row>
    <row r="28" spans="2:15" x14ac:dyDescent="0.2">
      <c r="B28" s="36">
        <v>2132</v>
      </c>
      <c r="C28" s="37" t="s">
        <v>45</v>
      </c>
      <c r="D28" s="20">
        <f t="shared" ref="D28:N28" si="25">+D29</f>
        <v>3800000</v>
      </c>
      <c r="E28" s="20">
        <v>4000000</v>
      </c>
      <c r="F28" s="20">
        <f t="shared" si="25"/>
        <v>315558.75</v>
      </c>
      <c r="G28" s="20">
        <f t="shared" si="25"/>
        <v>315558.75</v>
      </c>
      <c r="H28" s="20">
        <f t="shared" si="25"/>
        <v>315558.75</v>
      </c>
      <c r="I28" s="20">
        <f t="shared" si="25"/>
        <v>315558.75</v>
      </c>
      <c r="J28" s="20">
        <f t="shared" si="25"/>
        <v>439458.75</v>
      </c>
      <c r="K28" s="20">
        <f t="shared" si="25"/>
        <v>315558.75</v>
      </c>
      <c r="L28" s="20">
        <f t="shared" si="25"/>
        <v>315558.75</v>
      </c>
      <c r="M28" s="20">
        <f t="shared" si="25"/>
        <v>315558.75</v>
      </c>
      <c r="N28" s="20">
        <f t="shared" si="25"/>
        <v>2648370</v>
      </c>
    </row>
    <row r="29" spans="2:15" x14ac:dyDescent="0.2">
      <c r="B29" s="32" t="s">
        <v>46</v>
      </c>
      <c r="C29" s="38" t="s">
        <v>47</v>
      </c>
      <c r="D29" s="23">
        <v>3800000</v>
      </c>
      <c r="E29" s="23">
        <v>3800000</v>
      </c>
      <c r="F29" s="23">
        <v>315558.75</v>
      </c>
      <c r="G29" s="23">
        <v>315558.75</v>
      </c>
      <c r="H29" s="23">
        <v>315558.75</v>
      </c>
      <c r="I29" s="23">
        <v>315558.75</v>
      </c>
      <c r="J29" s="23">
        <v>439458.75</v>
      </c>
      <c r="K29" s="23">
        <v>315558.75</v>
      </c>
      <c r="L29" s="23">
        <v>315558.75</v>
      </c>
      <c r="M29" s="23">
        <v>315558.75</v>
      </c>
      <c r="N29" s="23">
        <f t="shared" ref="N29:N30" si="26">+F29+G29+H29+I29+J29+K29+L29+M29</f>
        <v>2648370</v>
      </c>
    </row>
    <row r="30" spans="2:15" x14ac:dyDescent="0.2">
      <c r="B30" s="32" t="s">
        <v>353</v>
      </c>
      <c r="C30" s="38" t="s">
        <v>354</v>
      </c>
      <c r="D30" s="23">
        <v>0</v>
      </c>
      <c r="E30" s="23">
        <v>200000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26"/>
        <v>0</v>
      </c>
    </row>
    <row r="31" spans="2:15" x14ac:dyDescent="0.2">
      <c r="B31" s="34">
        <v>214</v>
      </c>
      <c r="C31" s="35" t="s">
        <v>48</v>
      </c>
      <c r="D31" s="17">
        <f t="shared" ref="D31:N31" si="27">+D32+D33</f>
        <v>44519830</v>
      </c>
      <c r="E31" s="17">
        <v>44669830</v>
      </c>
      <c r="F31" s="17">
        <f t="shared" si="27"/>
        <v>51183.08</v>
      </c>
      <c r="G31" s="17">
        <f t="shared" si="27"/>
        <v>24279.14</v>
      </c>
      <c r="H31" s="17">
        <f t="shared" si="27"/>
        <v>0</v>
      </c>
      <c r="I31" s="17">
        <f t="shared" si="27"/>
        <v>15000</v>
      </c>
      <c r="J31" s="17">
        <f t="shared" si="27"/>
        <v>489000</v>
      </c>
      <c r="K31" s="17">
        <f t="shared" si="27"/>
        <v>0</v>
      </c>
      <c r="L31" s="17">
        <f t="shared" ref="L31:M31" si="28">+L32+L33</f>
        <v>2409000</v>
      </c>
      <c r="M31" s="17">
        <f t="shared" si="28"/>
        <v>266078.08999999997</v>
      </c>
      <c r="N31" s="17">
        <f t="shared" si="27"/>
        <v>3254540.31</v>
      </c>
    </row>
    <row r="32" spans="2:15" ht="15" customHeight="1" x14ac:dyDescent="0.2">
      <c r="B32" s="32" t="s">
        <v>49</v>
      </c>
      <c r="C32" s="39" t="s">
        <v>50</v>
      </c>
      <c r="D32" s="23">
        <v>1000000</v>
      </c>
      <c r="E32" s="23">
        <v>1000000</v>
      </c>
      <c r="F32" s="23">
        <v>0</v>
      </c>
      <c r="G32" s="23">
        <v>0</v>
      </c>
      <c r="H32" s="23">
        <v>0</v>
      </c>
      <c r="I32" s="23">
        <v>15000</v>
      </c>
      <c r="J32" s="23">
        <v>489000</v>
      </c>
      <c r="K32" s="23">
        <v>0</v>
      </c>
      <c r="L32" s="23">
        <v>309000</v>
      </c>
      <c r="M32" s="23">
        <v>3000</v>
      </c>
      <c r="N32" s="23">
        <f>+F32+G32+H32+I32+J32+K32+L32+M32</f>
        <v>816000</v>
      </c>
      <c r="O32" s="30"/>
    </row>
    <row r="33" spans="2:16" x14ac:dyDescent="0.2">
      <c r="B33" s="36">
        <v>2142</v>
      </c>
      <c r="C33" s="40" t="s">
        <v>51</v>
      </c>
      <c r="D33" s="20">
        <f t="shared" ref="D33:N33" si="29">SUM(D34:D36)</f>
        <v>43519830</v>
      </c>
      <c r="E33" s="20">
        <v>43669830</v>
      </c>
      <c r="F33" s="20">
        <f t="shared" si="29"/>
        <v>51183.08</v>
      </c>
      <c r="G33" s="20">
        <f t="shared" si="29"/>
        <v>24279.14</v>
      </c>
      <c r="H33" s="20">
        <f t="shared" si="29"/>
        <v>0</v>
      </c>
      <c r="I33" s="20">
        <f t="shared" ref="I33:K33" si="30">SUM(I34:I36)</f>
        <v>0</v>
      </c>
      <c r="J33" s="20">
        <f t="shared" si="30"/>
        <v>0</v>
      </c>
      <c r="K33" s="20">
        <f t="shared" si="30"/>
        <v>0</v>
      </c>
      <c r="L33" s="20">
        <f t="shared" ref="L33:M33" si="31">SUM(L34:L36)</f>
        <v>2100000</v>
      </c>
      <c r="M33" s="20">
        <f t="shared" si="31"/>
        <v>263078.08999999997</v>
      </c>
      <c r="N33" s="20">
        <f t="shared" si="29"/>
        <v>2438540.31</v>
      </c>
      <c r="O33" s="8"/>
      <c r="P33" s="25"/>
    </row>
    <row r="34" spans="2:16" x14ac:dyDescent="0.2">
      <c r="B34" s="32" t="s">
        <v>52</v>
      </c>
      <c r="C34" s="39" t="s">
        <v>53</v>
      </c>
      <c r="D34" s="23">
        <v>2019830</v>
      </c>
      <c r="E34" s="23">
        <v>2169830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2100000</v>
      </c>
      <c r="M34" s="23">
        <v>0</v>
      </c>
      <c r="N34" s="23">
        <f t="shared" ref="N34:N36" si="32">+F34+G34+H34+I34+J34+K34+L34+M34</f>
        <v>2100000</v>
      </c>
      <c r="O34" s="8"/>
      <c r="P34" s="8"/>
    </row>
    <row r="35" spans="2:16" ht="14.25" customHeight="1" x14ac:dyDescent="0.2">
      <c r="B35" s="32" t="s">
        <v>54</v>
      </c>
      <c r="C35" s="39" t="s">
        <v>55</v>
      </c>
      <c r="D35" s="23">
        <v>1000000</v>
      </c>
      <c r="E35" s="23">
        <v>1000000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f t="shared" si="32"/>
        <v>0</v>
      </c>
      <c r="O35" s="8"/>
    </row>
    <row r="36" spans="2:16" ht="16.5" customHeight="1" x14ac:dyDescent="0.2">
      <c r="B36" s="32" t="s">
        <v>56</v>
      </c>
      <c r="C36" s="39" t="s">
        <v>57</v>
      </c>
      <c r="D36" s="23">
        <v>40500000</v>
      </c>
      <c r="E36" s="23">
        <v>40500000</v>
      </c>
      <c r="F36" s="23">
        <v>51183.08</v>
      </c>
      <c r="G36" s="23">
        <v>24279.14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263078.08999999997</v>
      </c>
      <c r="N36" s="23">
        <f t="shared" si="32"/>
        <v>338540.30999999994</v>
      </c>
    </row>
    <row r="37" spans="2:16" x14ac:dyDescent="0.2">
      <c r="B37" s="34">
        <v>215</v>
      </c>
      <c r="C37" s="41" t="s">
        <v>58</v>
      </c>
      <c r="D37" s="17">
        <f t="shared" ref="D37:J37" si="33">D40+D39+D38+D41</f>
        <v>63200000</v>
      </c>
      <c r="E37" s="17">
        <v>46745616.059999995</v>
      </c>
      <c r="F37" s="17">
        <f t="shared" si="33"/>
        <v>3803660.9037481993</v>
      </c>
      <c r="G37" s="17">
        <f t="shared" si="33"/>
        <v>3789712.8618735</v>
      </c>
      <c r="H37" s="17">
        <f t="shared" si="33"/>
        <v>4070886.6052161502</v>
      </c>
      <c r="I37" s="17">
        <f t="shared" si="33"/>
        <v>3962278.9392163497</v>
      </c>
      <c r="J37" s="17">
        <f t="shared" si="33"/>
        <v>3756446.8711758005</v>
      </c>
      <c r="K37" s="17">
        <f>K40+K39+K38+K41</f>
        <v>3863002.4009097004</v>
      </c>
      <c r="L37" s="17">
        <f>L40+L39+L38+L41</f>
        <v>0</v>
      </c>
      <c r="M37" s="17">
        <f>M40+M39+M38+M41</f>
        <v>7899636.492538251</v>
      </c>
      <c r="N37" s="17">
        <f t="shared" ref="N37" si="34">N40+N39+N38+N41</f>
        <v>31145625.074677952</v>
      </c>
    </row>
    <row r="38" spans="2:16" x14ac:dyDescent="0.2">
      <c r="B38" s="32" t="s">
        <v>59</v>
      </c>
      <c r="C38" s="38" t="s">
        <v>60</v>
      </c>
      <c r="D38" s="23">
        <v>19000000</v>
      </c>
      <c r="E38" s="23">
        <v>12989838.122858401</v>
      </c>
      <c r="F38" s="23">
        <v>1026615.2277751999</v>
      </c>
      <c r="G38" s="23">
        <v>1021815.7670505</v>
      </c>
      <c r="H38" s="23">
        <v>1032193.9072336501</v>
      </c>
      <c r="I38" s="23">
        <v>923745.13400434994</v>
      </c>
      <c r="J38" s="23">
        <v>1060805.4546553001</v>
      </c>
      <c r="K38" s="23">
        <v>1082486.5102382</v>
      </c>
      <c r="L38" s="23">
        <v>0</v>
      </c>
      <c r="M38" s="23">
        <v>2166584.0061287498</v>
      </c>
      <c r="N38" s="23">
        <f t="shared" ref="N38:N41" si="35">+F38+G38+H38+I38+J38+K38+L38+M38</f>
        <v>8314246.0070859501</v>
      </c>
    </row>
    <row r="39" spans="2:16" x14ac:dyDescent="0.2">
      <c r="B39" s="32" t="s">
        <v>61</v>
      </c>
      <c r="C39" s="38" t="s">
        <v>62</v>
      </c>
      <c r="D39" s="23">
        <v>20000000</v>
      </c>
      <c r="E39" s="23">
        <v>13039396.158696</v>
      </c>
      <c r="F39" s="23">
        <v>1035746.6210379996</v>
      </c>
      <c r="G39" s="23">
        <v>1025860.0310949998</v>
      </c>
      <c r="H39" s="23">
        <v>1036252.8089934997</v>
      </c>
      <c r="I39" s="23">
        <v>1035917.0935164997</v>
      </c>
      <c r="J39" s="23">
        <v>1064904.7112070001</v>
      </c>
      <c r="K39" s="23">
        <v>1086616.3465580002</v>
      </c>
      <c r="L39" s="23">
        <v>0</v>
      </c>
      <c r="M39" s="23">
        <v>2174845.9509625006</v>
      </c>
      <c r="N39" s="23">
        <f t="shared" si="35"/>
        <v>8460143.5633704998</v>
      </c>
    </row>
    <row r="40" spans="2:16" ht="14.25" customHeight="1" x14ac:dyDescent="0.2">
      <c r="B40" s="32" t="s">
        <v>63</v>
      </c>
      <c r="C40" s="38" t="s">
        <v>64</v>
      </c>
      <c r="D40" s="42">
        <v>2200000</v>
      </c>
      <c r="E40" s="42">
        <v>1606794.5293620001</v>
      </c>
      <c r="F40" s="42">
        <v>124899.05493499999</v>
      </c>
      <c r="G40" s="42">
        <v>125637.06372800004</v>
      </c>
      <c r="H40" s="42">
        <v>126839.88898900001</v>
      </c>
      <c r="I40" s="42">
        <v>127016.71169550002</v>
      </c>
      <c r="J40" s="42">
        <v>130736.7053135</v>
      </c>
      <c r="K40" s="42">
        <v>133899.54411350001</v>
      </c>
      <c r="L40" s="42">
        <v>0</v>
      </c>
      <c r="M40" s="42">
        <v>267806.53544700006</v>
      </c>
      <c r="N40" s="23">
        <f t="shared" si="35"/>
        <v>1036835.5042215001</v>
      </c>
    </row>
    <row r="41" spans="2:16" ht="24" customHeight="1" x14ac:dyDescent="0.2">
      <c r="B41" s="43" t="s">
        <v>65</v>
      </c>
      <c r="C41" s="44" t="s">
        <v>66</v>
      </c>
      <c r="D41" s="23">
        <v>22000000</v>
      </c>
      <c r="E41" s="23">
        <v>19109587.249083593</v>
      </c>
      <c r="F41" s="23">
        <v>1616400</v>
      </c>
      <c r="G41" s="23">
        <v>1616400</v>
      </c>
      <c r="H41" s="23">
        <v>1875600</v>
      </c>
      <c r="I41" s="23">
        <v>1875600</v>
      </c>
      <c r="J41" s="23">
        <v>1500000</v>
      </c>
      <c r="K41" s="23">
        <v>1560000</v>
      </c>
      <c r="L41" s="23">
        <v>0</v>
      </c>
      <c r="M41" s="23">
        <v>3290400</v>
      </c>
      <c r="N41" s="23">
        <f t="shared" si="35"/>
        <v>13334400</v>
      </c>
      <c r="O41" s="30"/>
    </row>
    <row r="42" spans="2:16" x14ac:dyDescent="0.2">
      <c r="B42" s="45">
        <v>22</v>
      </c>
      <c r="C42" s="46" t="s">
        <v>67</v>
      </c>
      <c r="D42" s="14">
        <f t="shared" ref="D42:K42" si="36">D43+D52+D55+D58+D62+D71+D74+D84+D97</f>
        <v>145202467</v>
      </c>
      <c r="E42" s="14">
        <v>145439967</v>
      </c>
      <c r="F42" s="14">
        <f t="shared" si="36"/>
        <v>7885705.73891016</v>
      </c>
      <c r="G42" s="14">
        <f t="shared" si="36"/>
        <v>7512284.9140000008</v>
      </c>
      <c r="H42" s="14">
        <f t="shared" si="36"/>
        <v>11618510.757119998</v>
      </c>
      <c r="I42" s="14">
        <f t="shared" si="36"/>
        <v>9925009.0709921513</v>
      </c>
      <c r="J42" s="14">
        <f t="shared" si="36"/>
        <v>9683922.4615292009</v>
      </c>
      <c r="K42" s="14">
        <f t="shared" si="36"/>
        <v>8995221.7316569984</v>
      </c>
      <c r="L42" s="14">
        <f t="shared" ref="L42:M42" si="37">L43+L52+L55+L58+L62+L71+L74+L84+L97</f>
        <v>10217082.287799999</v>
      </c>
      <c r="M42" s="14">
        <f t="shared" si="37"/>
        <v>10187235.721094729</v>
      </c>
      <c r="N42" s="14">
        <f>N43+N52+N55+N58+N62+N71+N74+N84+N97</f>
        <v>76024972.683103248</v>
      </c>
      <c r="O42" s="30"/>
    </row>
    <row r="43" spans="2:16" x14ac:dyDescent="0.2">
      <c r="B43" s="34">
        <v>221</v>
      </c>
      <c r="C43" s="35" t="s">
        <v>68</v>
      </c>
      <c r="D43" s="17">
        <f t="shared" ref="D43:J43" si="38">D44+D45+D46+D47+D48+D49+D50+D51</f>
        <v>15990000</v>
      </c>
      <c r="E43" s="17">
        <v>15986000</v>
      </c>
      <c r="F43" s="17">
        <f t="shared" si="38"/>
        <v>1557151.3038143599</v>
      </c>
      <c r="G43" s="17">
        <f t="shared" si="38"/>
        <v>637368.48200000008</v>
      </c>
      <c r="H43" s="17">
        <f t="shared" si="38"/>
        <v>1091203.68612</v>
      </c>
      <c r="I43" s="17">
        <f t="shared" si="38"/>
        <v>1555199.55119215</v>
      </c>
      <c r="J43" s="17">
        <f t="shared" si="38"/>
        <v>1039217.9353292001</v>
      </c>
      <c r="K43" s="17">
        <f>K44+K45+K46+K47+K48+K49+K50+K51</f>
        <v>1034929.4688570001</v>
      </c>
      <c r="L43" s="17">
        <f>L44+L45+L46+L47+L48+L49+L50+L51</f>
        <v>613061.33199999994</v>
      </c>
      <c r="M43" s="17">
        <f>M44+M45+M46+M47+M48+M49+M50+M51</f>
        <v>1623779.8284947299</v>
      </c>
      <c r="N43" s="17">
        <f t="shared" ref="N43" si="39">N44+N45+N46+N47+N48+N49+N50+N51</f>
        <v>9151911.5878074411</v>
      </c>
    </row>
    <row r="44" spans="2:16" x14ac:dyDescent="0.2">
      <c r="B44" s="32" t="s">
        <v>69</v>
      </c>
      <c r="C44" s="38" t="s">
        <v>70</v>
      </c>
      <c r="D44" s="23">
        <v>300000</v>
      </c>
      <c r="E44" s="23">
        <v>300000</v>
      </c>
      <c r="F44" s="23">
        <v>14750</v>
      </c>
      <c r="G44" s="23">
        <v>0</v>
      </c>
      <c r="H44" s="23">
        <v>29500</v>
      </c>
      <c r="I44" s="23">
        <v>14750</v>
      </c>
      <c r="J44" s="23">
        <v>0</v>
      </c>
      <c r="K44" s="23">
        <v>29500</v>
      </c>
      <c r="L44" s="23">
        <v>14750</v>
      </c>
      <c r="M44" s="23">
        <v>14750</v>
      </c>
      <c r="N44" s="23">
        <f t="shared" ref="N44:N51" si="40">+F44+G44+H44+I44+J44+K44+L44+M44</f>
        <v>118000</v>
      </c>
    </row>
    <row r="45" spans="2:16" x14ac:dyDescent="0.2">
      <c r="B45" s="32" t="s">
        <v>71</v>
      </c>
      <c r="C45" s="47" t="s">
        <v>72</v>
      </c>
      <c r="D45" s="23">
        <v>300000</v>
      </c>
      <c r="E45" s="23">
        <v>300000</v>
      </c>
      <c r="F45" s="23">
        <v>6595.25</v>
      </c>
      <c r="G45" s="23">
        <v>0</v>
      </c>
      <c r="H45" s="23">
        <v>0</v>
      </c>
      <c r="I45" s="23">
        <v>0</v>
      </c>
      <c r="J45" s="23">
        <v>0</v>
      </c>
      <c r="K45" s="23">
        <v>278.07</v>
      </c>
      <c r="L45" s="23">
        <v>0</v>
      </c>
      <c r="M45" s="23">
        <v>385.25485679999997</v>
      </c>
      <c r="N45" s="23">
        <f t="shared" si="40"/>
        <v>7258.5748567999999</v>
      </c>
    </row>
    <row r="46" spans="2:16" x14ac:dyDescent="0.2">
      <c r="B46" s="32" t="s">
        <v>73</v>
      </c>
      <c r="C46" s="33" t="s">
        <v>74</v>
      </c>
      <c r="D46" s="23">
        <v>4000000</v>
      </c>
      <c r="E46" s="23">
        <v>3996000</v>
      </c>
      <c r="F46" s="23">
        <v>234596.43281435999</v>
      </c>
      <c r="G46" s="23">
        <v>232249.69</v>
      </c>
      <c r="H46" s="23">
        <v>232193.45411999998</v>
      </c>
      <c r="I46" s="23">
        <v>232067.36919215004</v>
      </c>
      <c r="J46" s="23">
        <v>277991.54242920002</v>
      </c>
      <c r="K46" s="23">
        <v>275607.13</v>
      </c>
      <c r="L46" s="23">
        <v>0</v>
      </c>
      <c r="M46" s="23">
        <v>530470.07092427998</v>
      </c>
      <c r="N46" s="23">
        <f t="shared" si="40"/>
        <v>2015175.6894799902</v>
      </c>
    </row>
    <row r="47" spans="2:16" x14ac:dyDescent="0.2">
      <c r="B47" s="32" t="s">
        <v>75</v>
      </c>
      <c r="C47" s="33" t="s">
        <v>76</v>
      </c>
      <c r="D47" s="23">
        <v>20000</v>
      </c>
      <c r="E47" s="23">
        <v>20000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f t="shared" si="40"/>
        <v>0</v>
      </c>
      <c r="O47" s="25"/>
    </row>
    <row r="48" spans="2:16" x14ac:dyDescent="0.2">
      <c r="B48" s="32" t="s">
        <v>77</v>
      </c>
      <c r="C48" s="47" t="s">
        <v>78</v>
      </c>
      <c r="D48" s="23">
        <v>5100000</v>
      </c>
      <c r="E48" s="23">
        <v>5100000</v>
      </c>
      <c r="F48" s="23">
        <v>397861.58100000001</v>
      </c>
      <c r="G48" s="23">
        <v>405118.79200000002</v>
      </c>
      <c r="H48" s="23">
        <v>405929.68200000003</v>
      </c>
      <c r="I48" s="23">
        <v>933880.00200000009</v>
      </c>
      <c r="J48" s="23">
        <v>377302.50290000002</v>
      </c>
      <c r="K48" s="23">
        <v>320110.06885700003</v>
      </c>
      <c r="L48" s="23">
        <v>175140.73200000002</v>
      </c>
      <c r="M48" s="23">
        <v>636754.67271365004</v>
      </c>
      <c r="N48" s="23">
        <f t="shared" si="40"/>
        <v>3652098.0334706502</v>
      </c>
      <c r="O48" s="25"/>
    </row>
    <row r="49" spans="2:15" s="60" customFormat="1" x14ac:dyDescent="0.2">
      <c r="B49" s="32" t="s">
        <v>79</v>
      </c>
      <c r="C49" s="33" t="s">
        <v>80</v>
      </c>
      <c r="D49" s="23">
        <v>6170000</v>
      </c>
      <c r="E49" s="23">
        <v>6170000</v>
      </c>
      <c r="F49" s="23">
        <v>903348.04</v>
      </c>
      <c r="G49" s="23">
        <v>0</v>
      </c>
      <c r="H49" s="23">
        <v>423580.55</v>
      </c>
      <c r="I49" s="23">
        <v>367422.18</v>
      </c>
      <c r="J49" s="23">
        <v>383923.89</v>
      </c>
      <c r="K49" s="23">
        <v>402354.2</v>
      </c>
      <c r="L49" s="23">
        <v>423170.6</v>
      </c>
      <c r="M49" s="23">
        <v>441419.83</v>
      </c>
      <c r="N49" s="23">
        <f t="shared" si="40"/>
        <v>3345219.2900000005</v>
      </c>
      <c r="O49" s="128"/>
    </row>
    <row r="50" spans="2:15" x14ac:dyDescent="0.2">
      <c r="B50" s="32" t="s">
        <v>81</v>
      </c>
      <c r="C50" s="33" t="s">
        <v>82</v>
      </c>
      <c r="D50" s="23">
        <v>50000</v>
      </c>
      <c r="E50" s="23">
        <v>50000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f t="shared" si="40"/>
        <v>0</v>
      </c>
      <c r="O50" s="8"/>
    </row>
    <row r="51" spans="2:15" x14ac:dyDescent="0.2">
      <c r="B51" s="32" t="s">
        <v>83</v>
      </c>
      <c r="C51" s="33" t="s">
        <v>84</v>
      </c>
      <c r="D51" s="23">
        <v>50000</v>
      </c>
      <c r="E51" s="23">
        <v>50000</v>
      </c>
      <c r="F51" s="23">
        <v>0</v>
      </c>
      <c r="G51" s="23">
        <v>0</v>
      </c>
      <c r="H51" s="23">
        <v>0</v>
      </c>
      <c r="I51" s="23">
        <v>7080</v>
      </c>
      <c r="J51" s="23">
        <v>0</v>
      </c>
      <c r="K51" s="23">
        <v>7080</v>
      </c>
      <c r="L51" s="23">
        <v>0</v>
      </c>
      <c r="M51" s="23">
        <v>0</v>
      </c>
      <c r="N51" s="23">
        <f t="shared" si="40"/>
        <v>14160</v>
      </c>
      <c r="O51" s="25"/>
    </row>
    <row r="52" spans="2:15" x14ac:dyDescent="0.2">
      <c r="B52" s="34">
        <v>222</v>
      </c>
      <c r="C52" s="48" t="s">
        <v>85</v>
      </c>
      <c r="D52" s="17">
        <f t="shared" ref="D52:J52" si="41">+D53+D54</f>
        <v>5395000</v>
      </c>
      <c r="E52" s="17">
        <v>6094950</v>
      </c>
      <c r="F52" s="17">
        <f t="shared" si="41"/>
        <v>375002.82</v>
      </c>
      <c r="G52" s="17">
        <f t="shared" si="41"/>
        <v>868438.73540000001</v>
      </c>
      <c r="H52" s="17">
        <f t="shared" si="41"/>
        <v>489.995</v>
      </c>
      <c r="I52" s="17">
        <f t="shared" si="41"/>
        <v>1600714.8399999999</v>
      </c>
      <c r="J52" s="17">
        <f t="shared" si="41"/>
        <v>666700</v>
      </c>
      <c r="K52" s="17">
        <f>+K53+K54</f>
        <v>263611</v>
      </c>
      <c r="L52" s="17">
        <f>+L53+L54</f>
        <v>147500</v>
      </c>
      <c r="M52" s="17">
        <f>+M53+M54</f>
        <v>490539.97480000003</v>
      </c>
      <c r="N52" s="17">
        <f t="shared" ref="N52" si="42">+N53+N54</f>
        <v>4412997.3651999999</v>
      </c>
      <c r="O52" s="25"/>
    </row>
    <row r="53" spans="2:15" x14ac:dyDescent="0.2">
      <c r="B53" s="49" t="s">
        <v>86</v>
      </c>
      <c r="C53" s="38" t="s">
        <v>87</v>
      </c>
      <c r="D53" s="23">
        <v>4000000</v>
      </c>
      <c r="E53" s="23">
        <v>4000000</v>
      </c>
      <c r="F53" s="23">
        <v>182249.82</v>
      </c>
      <c r="G53" s="23">
        <v>382125.72480000003</v>
      </c>
      <c r="H53" s="23">
        <v>0</v>
      </c>
      <c r="I53" s="23">
        <v>601800</v>
      </c>
      <c r="J53" s="23">
        <v>666700</v>
      </c>
      <c r="K53" s="23">
        <v>0</v>
      </c>
      <c r="L53" s="23">
        <v>147500</v>
      </c>
      <c r="M53" s="23">
        <v>185363.0612</v>
      </c>
      <c r="N53" s="23">
        <f t="shared" ref="N53:N54" si="43">+F53+G53+H53+I53+J53+K53+L53+M53</f>
        <v>2165738.6060000001</v>
      </c>
      <c r="O53" s="8"/>
    </row>
    <row r="54" spans="2:15" x14ac:dyDescent="0.2">
      <c r="B54" s="49" t="s">
        <v>88</v>
      </c>
      <c r="C54" s="38" t="s">
        <v>89</v>
      </c>
      <c r="D54" s="23">
        <v>1395000</v>
      </c>
      <c r="E54" s="23">
        <v>2094950</v>
      </c>
      <c r="F54" s="23">
        <v>192753</v>
      </c>
      <c r="G54" s="23">
        <v>486313.01059999998</v>
      </c>
      <c r="H54" s="23">
        <v>489.995</v>
      </c>
      <c r="I54" s="23">
        <v>998914.84</v>
      </c>
      <c r="J54" s="23">
        <v>0</v>
      </c>
      <c r="K54" s="23">
        <v>263611</v>
      </c>
      <c r="L54" s="23">
        <v>0</v>
      </c>
      <c r="M54" s="23">
        <v>305176.91360000003</v>
      </c>
      <c r="N54" s="23">
        <f t="shared" si="43"/>
        <v>2247258.7591999997</v>
      </c>
    </row>
    <row r="55" spans="2:15" x14ac:dyDescent="0.2">
      <c r="B55" s="34">
        <v>223</v>
      </c>
      <c r="C55" s="35" t="s">
        <v>90</v>
      </c>
      <c r="D55" s="17">
        <f t="shared" ref="D55:F55" si="44">SUM(D56:D57)</f>
        <v>6000000</v>
      </c>
      <c r="E55" s="17">
        <v>8500000</v>
      </c>
      <c r="F55" s="17">
        <f t="shared" si="44"/>
        <v>353650</v>
      </c>
      <c r="G55" s="17">
        <f t="shared" ref="G55:J55" si="45">SUM(G56:G57)</f>
        <v>527000</v>
      </c>
      <c r="H55" s="17">
        <f t="shared" si="45"/>
        <v>1372680</v>
      </c>
      <c r="I55" s="17">
        <f t="shared" si="45"/>
        <v>614114</v>
      </c>
      <c r="J55" s="17">
        <f t="shared" si="45"/>
        <v>1759600</v>
      </c>
      <c r="K55" s="17">
        <f>SUM(K56:K57)</f>
        <v>1661975</v>
      </c>
      <c r="L55" s="17">
        <f>SUM(L56:L57)</f>
        <v>229500</v>
      </c>
      <c r="M55" s="17">
        <f>SUM(M56:M57)</f>
        <v>800185.75</v>
      </c>
      <c r="N55" s="17">
        <f t="shared" ref="N55" si="46">SUM(N56:N57)</f>
        <v>7318704.75</v>
      </c>
    </row>
    <row r="56" spans="2:15" x14ac:dyDescent="0.2">
      <c r="B56" s="32" t="s">
        <v>91</v>
      </c>
      <c r="C56" s="38" t="s">
        <v>92</v>
      </c>
      <c r="D56" s="50">
        <v>3000000</v>
      </c>
      <c r="E56" s="50">
        <v>3000000</v>
      </c>
      <c r="F56" s="50">
        <v>87700</v>
      </c>
      <c r="G56" s="50">
        <v>438500</v>
      </c>
      <c r="H56" s="50">
        <v>160800</v>
      </c>
      <c r="I56" s="50">
        <v>168494</v>
      </c>
      <c r="J56" s="50">
        <v>147600</v>
      </c>
      <c r="K56" s="50">
        <v>178400</v>
      </c>
      <c r="L56" s="50">
        <v>229500</v>
      </c>
      <c r="M56" s="50">
        <v>233100</v>
      </c>
      <c r="N56" s="23">
        <f t="shared" ref="N56:N57" si="47">+F56+G56+H56+I56+J56+K56+L56+M56</f>
        <v>1644094</v>
      </c>
    </row>
    <row r="57" spans="2:15" x14ac:dyDescent="0.2">
      <c r="B57" s="32" t="s">
        <v>93</v>
      </c>
      <c r="C57" s="38" t="s">
        <v>94</v>
      </c>
      <c r="D57" s="50">
        <v>3000000</v>
      </c>
      <c r="E57" s="50">
        <v>5500000</v>
      </c>
      <c r="F57" s="50">
        <v>265950</v>
      </c>
      <c r="G57" s="50">
        <v>88500</v>
      </c>
      <c r="H57" s="50">
        <v>1211880</v>
      </c>
      <c r="I57" s="50">
        <v>445620</v>
      </c>
      <c r="J57" s="50">
        <v>1612000</v>
      </c>
      <c r="K57" s="50">
        <v>1483575</v>
      </c>
      <c r="L57" s="50">
        <v>0</v>
      </c>
      <c r="M57" s="50">
        <v>567085.75</v>
      </c>
      <c r="N57" s="23">
        <f t="shared" si="47"/>
        <v>5674610.75</v>
      </c>
    </row>
    <row r="58" spans="2:15" x14ac:dyDescent="0.2">
      <c r="B58" s="34">
        <v>224</v>
      </c>
      <c r="C58" s="35" t="s">
        <v>95</v>
      </c>
      <c r="D58" s="17">
        <f t="shared" ref="D58:N58" si="48">+D59+D60+D61</f>
        <v>1750000</v>
      </c>
      <c r="E58" s="17">
        <v>1952000</v>
      </c>
      <c r="F58" s="17">
        <f t="shared" si="48"/>
        <v>185638</v>
      </c>
      <c r="G58" s="17">
        <f t="shared" si="48"/>
        <v>46909.02</v>
      </c>
      <c r="H58" s="17">
        <f t="shared" si="48"/>
        <v>26762.05</v>
      </c>
      <c r="I58" s="17">
        <f t="shared" si="48"/>
        <v>297093.7</v>
      </c>
      <c r="J58" s="17">
        <f t="shared" si="48"/>
        <v>102913.38</v>
      </c>
      <c r="K58" s="17">
        <f>+K59+K60+K61</f>
        <v>6600</v>
      </c>
      <c r="L58" s="17">
        <f>+L59+L60+L61</f>
        <v>899057.91999999993</v>
      </c>
      <c r="M58" s="17">
        <f>+M59+M60+M61</f>
        <v>418609.63819999999</v>
      </c>
      <c r="N58" s="17">
        <f t="shared" si="48"/>
        <v>1983583.7081999998</v>
      </c>
    </row>
    <row r="59" spans="2:15" x14ac:dyDescent="0.2">
      <c r="B59" s="32" t="s">
        <v>96</v>
      </c>
      <c r="C59" s="38" t="s">
        <v>97</v>
      </c>
      <c r="D59" s="42">
        <v>1500000</v>
      </c>
      <c r="E59" s="42">
        <v>1702000</v>
      </c>
      <c r="F59" s="42">
        <v>109838</v>
      </c>
      <c r="G59" s="42">
        <v>45279.02</v>
      </c>
      <c r="H59" s="42">
        <v>24612.05</v>
      </c>
      <c r="I59" s="42">
        <v>268223.7</v>
      </c>
      <c r="J59" s="42">
        <v>52713.38</v>
      </c>
      <c r="K59" s="42">
        <v>6600</v>
      </c>
      <c r="L59" s="42">
        <v>898537.91999999993</v>
      </c>
      <c r="M59" s="42">
        <v>368289.63819999999</v>
      </c>
      <c r="N59" s="23">
        <f t="shared" ref="N59:N61" si="49">+F59+G59+H59+I59+J59+K59+L59+M59</f>
        <v>1774093.7081999998</v>
      </c>
    </row>
    <row r="60" spans="2:15" x14ac:dyDescent="0.2">
      <c r="B60" s="32" t="s">
        <v>98</v>
      </c>
      <c r="C60" s="38" t="s">
        <v>99</v>
      </c>
      <c r="D60" s="42">
        <v>100000</v>
      </c>
      <c r="E60" s="42">
        <v>100000</v>
      </c>
      <c r="F60" s="42">
        <v>24000</v>
      </c>
      <c r="G60" s="42">
        <v>1630</v>
      </c>
      <c r="H60" s="42">
        <v>200</v>
      </c>
      <c r="I60" s="42">
        <v>6370</v>
      </c>
      <c r="J60" s="42">
        <v>200</v>
      </c>
      <c r="K60" s="42">
        <v>0</v>
      </c>
      <c r="L60" s="42">
        <v>0</v>
      </c>
      <c r="M60" s="42">
        <v>0</v>
      </c>
      <c r="N60" s="23">
        <f t="shared" si="49"/>
        <v>32400</v>
      </c>
    </row>
    <row r="61" spans="2:15" x14ac:dyDescent="0.2">
      <c r="B61" s="32" t="s">
        <v>100</v>
      </c>
      <c r="C61" s="38" t="s">
        <v>101</v>
      </c>
      <c r="D61" s="23">
        <v>150000</v>
      </c>
      <c r="E61" s="23">
        <v>150000</v>
      </c>
      <c r="F61" s="23">
        <v>51800</v>
      </c>
      <c r="G61" s="23">
        <v>0</v>
      </c>
      <c r="H61" s="23">
        <v>1950</v>
      </c>
      <c r="I61" s="23">
        <v>22500</v>
      </c>
      <c r="J61" s="23">
        <v>50000</v>
      </c>
      <c r="K61" s="23">
        <v>0</v>
      </c>
      <c r="L61" s="23">
        <v>520</v>
      </c>
      <c r="M61" s="23">
        <v>50320</v>
      </c>
      <c r="N61" s="23">
        <f t="shared" si="49"/>
        <v>177090</v>
      </c>
    </row>
    <row r="62" spans="2:15" ht="15.75" customHeight="1" x14ac:dyDescent="0.2">
      <c r="B62" s="34">
        <v>225</v>
      </c>
      <c r="C62" s="48" t="s">
        <v>102</v>
      </c>
      <c r="D62" s="17">
        <f t="shared" ref="D62:N62" si="50">SUM(D63:D70)</f>
        <v>3640003</v>
      </c>
      <c r="E62" s="17">
        <v>4939952</v>
      </c>
      <c r="F62" s="17">
        <f t="shared" si="50"/>
        <v>46000</v>
      </c>
      <c r="G62" s="17">
        <f t="shared" si="50"/>
        <v>144569.72</v>
      </c>
      <c r="H62" s="17">
        <f t="shared" si="50"/>
        <v>1173881.8994</v>
      </c>
      <c r="I62" s="17">
        <f t="shared" ref="I62:J62" si="51">SUM(I63:I70)</f>
        <v>159300</v>
      </c>
      <c r="J62" s="17">
        <f t="shared" si="51"/>
        <v>271265.26159999997</v>
      </c>
      <c r="K62" s="17">
        <f>SUM(K63:K70)</f>
        <v>949446.22</v>
      </c>
      <c r="L62" s="17">
        <f>SUM(L63:L70)</f>
        <v>83058.428599999999</v>
      </c>
      <c r="M62" s="17">
        <f>SUM(M63:M70)</f>
        <v>229264.24</v>
      </c>
      <c r="N62" s="17">
        <f t="shared" si="50"/>
        <v>3056785.7696000002</v>
      </c>
    </row>
    <row r="63" spans="2:15" ht="15" customHeight="1" x14ac:dyDescent="0.2">
      <c r="B63" s="49" t="s">
        <v>103</v>
      </c>
      <c r="C63" s="51" t="s">
        <v>104</v>
      </c>
      <c r="D63" s="23">
        <v>150000</v>
      </c>
      <c r="E63" s="23">
        <v>550000</v>
      </c>
      <c r="F63" s="23">
        <v>0</v>
      </c>
      <c r="G63" s="23">
        <v>0</v>
      </c>
      <c r="H63" s="23">
        <v>26662.91</v>
      </c>
      <c r="I63" s="23">
        <v>0</v>
      </c>
      <c r="J63" s="23">
        <v>49152</v>
      </c>
      <c r="K63" s="23">
        <v>0</v>
      </c>
      <c r="L63" s="23">
        <v>0</v>
      </c>
      <c r="M63" s="23">
        <v>0</v>
      </c>
      <c r="N63" s="23">
        <f t="shared" ref="N63:N70" si="52">+F63+G63+H63+I63+J63+K63+L63+M63</f>
        <v>75814.91</v>
      </c>
    </row>
    <row r="64" spans="2:15" ht="28.5" customHeight="1" x14ac:dyDescent="0.2">
      <c r="B64" s="32" t="s">
        <v>105</v>
      </c>
      <c r="C64" s="52" t="s">
        <v>106</v>
      </c>
      <c r="D64" s="42">
        <v>150000</v>
      </c>
      <c r="E64" s="42">
        <v>350000</v>
      </c>
      <c r="F64" s="42">
        <v>16000</v>
      </c>
      <c r="G64" s="42">
        <v>0</v>
      </c>
      <c r="H64" s="42">
        <v>60911.989400000006</v>
      </c>
      <c r="I64" s="42">
        <v>0</v>
      </c>
      <c r="J64" s="42">
        <v>56184.661600000007</v>
      </c>
      <c r="K64" s="42">
        <v>0</v>
      </c>
      <c r="L64" s="42">
        <v>53058.428599999999</v>
      </c>
      <c r="M64" s="42">
        <v>48054.32</v>
      </c>
      <c r="N64" s="23">
        <f t="shared" si="52"/>
        <v>234209.3996</v>
      </c>
    </row>
    <row r="65" spans="2:15" ht="17.25" customHeight="1" x14ac:dyDescent="0.2">
      <c r="B65" s="32" t="s">
        <v>107</v>
      </c>
      <c r="C65" s="52" t="s">
        <v>108</v>
      </c>
      <c r="D65" s="42">
        <v>360000</v>
      </c>
      <c r="E65" s="42">
        <v>360000</v>
      </c>
      <c r="F65" s="42">
        <v>0</v>
      </c>
      <c r="G65" s="42">
        <v>0</v>
      </c>
      <c r="H65" s="42">
        <v>65372</v>
      </c>
      <c r="I65" s="42">
        <v>159300</v>
      </c>
      <c r="J65" s="42">
        <v>78352</v>
      </c>
      <c r="K65" s="42">
        <v>0</v>
      </c>
      <c r="L65" s="42">
        <v>0</v>
      </c>
      <c r="M65" s="42">
        <v>0</v>
      </c>
      <c r="N65" s="23">
        <f t="shared" si="52"/>
        <v>303024</v>
      </c>
    </row>
    <row r="66" spans="2:15" ht="19.5" customHeight="1" x14ac:dyDescent="0.2">
      <c r="B66" s="49" t="s">
        <v>109</v>
      </c>
      <c r="C66" s="53" t="s">
        <v>110</v>
      </c>
      <c r="D66" s="23">
        <v>270000</v>
      </c>
      <c r="E66" s="23">
        <v>269949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f t="shared" si="52"/>
        <v>0</v>
      </c>
    </row>
    <row r="67" spans="2:15" ht="19.5" customHeight="1" x14ac:dyDescent="0.2">
      <c r="B67" s="49" t="s">
        <v>111</v>
      </c>
      <c r="C67" s="53" t="s">
        <v>112</v>
      </c>
      <c r="D67" s="23">
        <v>120000</v>
      </c>
      <c r="E67" s="23">
        <v>620000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f t="shared" si="52"/>
        <v>0</v>
      </c>
    </row>
    <row r="68" spans="2:15" ht="21.75" customHeight="1" x14ac:dyDescent="0.2">
      <c r="B68" s="49" t="s">
        <v>113</v>
      </c>
      <c r="C68" s="53" t="s">
        <v>114</v>
      </c>
      <c r="D68" s="42">
        <v>490003</v>
      </c>
      <c r="E68" s="42">
        <v>490003</v>
      </c>
      <c r="F68" s="42">
        <v>30000</v>
      </c>
      <c r="G68" s="42">
        <v>30000</v>
      </c>
      <c r="H68" s="42">
        <v>30000</v>
      </c>
      <c r="I68" s="42">
        <v>0</v>
      </c>
      <c r="J68" s="42">
        <v>60000</v>
      </c>
      <c r="K68" s="42">
        <v>0</v>
      </c>
      <c r="L68" s="42">
        <v>30000</v>
      </c>
      <c r="M68" s="42">
        <v>140000</v>
      </c>
      <c r="N68" s="23">
        <f t="shared" si="52"/>
        <v>320000</v>
      </c>
    </row>
    <row r="69" spans="2:15" ht="21.75" customHeight="1" x14ac:dyDescent="0.2">
      <c r="B69" s="49" t="s">
        <v>115</v>
      </c>
      <c r="C69" s="53" t="s">
        <v>116</v>
      </c>
      <c r="D69" s="42">
        <v>100000</v>
      </c>
      <c r="E69" s="42">
        <v>200000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23">
        <f t="shared" si="52"/>
        <v>0</v>
      </c>
    </row>
    <row r="70" spans="2:15" ht="16.5" customHeight="1" x14ac:dyDescent="0.2">
      <c r="B70" s="32" t="s">
        <v>117</v>
      </c>
      <c r="C70" s="52" t="s">
        <v>118</v>
      </c>
      <c r="D70" s="23">
        <v>2000000</v>
      </c>
      <c r="E70" s="23">
        <v>2100000</v>
      </c>
      <c r="F70" s="23">
        <v>0</v>
      </c>
      <c r="G70" s="23">
        <v>114569.72</v>
      </c>
      <c r="H70" s="23">
        <v>990935</v>
      </c>
      <c r="I70" s="23">
        <v>0</v>
      </c>
      <c r="J70" s="23">
        <v>27576.6</v>
      </c>
      <c r="K70" s="23">
        <v>949446.22</v>
      </c>
      <c r="L70" s="23">
        <v>0</v>
      </c>
      <c r="M70" s="23">
        <v>41209.919999999998</v>
      </c>
      <c r="N70" s="23">
        <f t="shared" si="52"/>
        <v>2123737.46</v>
      </c>
      <c r="O70" s="8"/>
    </row>
    <row r="71" spans="2:15" x14ac:dyDescent="0.2">
      <c r="B71" s="34">
        <v>226</v>
      </c>
      <c r="C71" s="35" t="s">
        <v>119</v>
      </c>
      <c r="D71" s="17">
        <f t="shared" ref="D71:N71" si="53">+D72+D73</f>
        <v>60144080</v>
      </c>
      <c r="E71" s="17">
        <v>54698553.730000004</v>
      </c>
      <c r="F71" s="17">
        <f t="shared" si="53"/>
        <v>0</v>
      </c>
      <c r="G71" s="17">
        <f t="shared" si="53"/>
        <v>3568316.97</v>
      </c>
      <c r="H71" s="17">
        <f t="shared" si="53"/>
        <v>6987237.8300000001</v>
      </c>
      <c r="I71" s="17">
        <f t="shared" si="53"/>
        <v>3569077.35</v>
      </c>
      <c r="J71" s="17">
        <f t="shared" si="53"/>
        <v>3611550.47</v>
      </c>
      <c r="K71" s="17">
        <f t="shared" si="53"/>
        <v>3618451.1199999996</v>
      </c>
      <c r="L71" s="17">
        <f t="shared" ref="L71:M71" si="54">+L72+L73</f>
        <v>7136407.29</v>
      </c>
      <c r="M71" s="17">
        <f t="shared" si="54"/>
        <v>3648988.5</v>
      </c>
      <c r="N71" s="17">
        <f t="shared" si="53"/>
        <v>32140029.530000001</v>
      </c>
    </row>
    <row r="72" spans="2:15" x14ac:dyDescent="0.2">
      <c r="B72" s="32" t="s">
        <v>120</v>
      </c>
      <c r="C72" s="38" t="s">
        <v>121</v>
      </c>
      <c r="D72" s="23">
        <v>5000000</v>
      </c>
      <c r="E72" s="23">
        <v>4554473.7300000004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f t="shared" ref="N72:N73" si="55">+F72+G72+H72+I72+J72+K72+L72+M72</f>
        <v>0</v>
      </c>
    </row>
    <row r="73" spans="2:15" ht="18" customHeight="1" x14ac:dyDescent="0.2">
      <c r="B73" s="32" t="s">
        <v>122</v>
      </c>
      <c r="C73" s="38" t="s">
        <v>123</v>
      </c>
      <c r="D73" s="23">
        <v>55144080</v>
      </c>
      <c r="E73" s="23">
        <v>50144080</v>
      </c>
      <c r="F73" s="23">
        <v>0</v>
      </c>
      <c r="G73" s="23">
        <v>3568316.97</v>
      </c>
      <c r="H73" s="23">
        <v>6987237.8300000001</v>
      </c>
      <c r="I73" s="23">
        <v>3569077.35</v>
      </c>
      <c r="J73" s="23">
        <v>3611550.47</v>
      </c>
      <c r="K73" s="23">
        <v>3618451.1199999996</v>
      </c>
      <c r="L73" s="23">
        <v>7136407.29</v>
      </c>
      <c r="M73" s="23">
        <v>3648988.5</v>
      </c>
      <c r="N73" s="23">
        <f t="shared" si="55"/>
        <v>32140029.530000001</v>
      </c>
      <c r="O73" s="8"/>
    </row>
    <row r="74" spans="2:15" ht="25.5" x14ac:dyDescent="0.2">
      <c r="B74" s="34">
        <v>227</v>
      </c>
      <c r="C74" s="41" t="s">
        <v>124</v>
      </c>
      <c r="D74" s="17">
        <f t="shared" ref="D74:F74" si="56">SUM(D75:D82)</f>
        <v>12400000</v>
      </c>
      <c r="E74" s="17">
        <v>11714995</v>
      </c>
      <c r="F74" s="17">
        <f t="shared" si="56"/>
        <v>205150.27399999998</v>
      </c>
      <c r="G74" s="17">
        <f t="shared" ref="G74:N74" si="57">SUM(G75:G82)</f>
        <v>370697.16200000001</v>
      </c>
      <c r="H74" s="17">
        <f t="shared" si="57"/>
        <v>85771.40340000001</v>
      </c>
      <c r="I74" s="17">
        <f t="shared" si="57"/>
        <v>358698.02240000002</v>
      </c>
      <c r="J74" s="17">
        <f t="shared" si="57"/>
        <v>98375.998200000002</v>
      </c>
      <c r="K74" s="17">
        <f t="shared" si="57"/>
        <v>963471.62080000015</v>
      </c>
      <c r="L74" s="17">
        <f t="shared" ref="L74:M74" si="58">SUM(L75:L82)</f>
        <v>26634.075000000001</v>
      </c>
      <c r="M74" s="17">
        <f t="shared" si="58"/>
        <v>891626.76199999987</v>
      </c>
      <c r="N74" s="17">
        <f t="shared" si="57"/>
        <v>3000425.3178000003</v>
      </c>
    </row>
    <row r="75" spans="2:15" ht="13.5" customHeight="1" x14ac:dyDescent="0.2">
      <c r="B75" s="32" t="s">
        <v>125</v>
      </c>
      <c r="C75" s="47" t="s">
        <v>126</v>
      </c>
      <c r="D75" s="23">
        <v>7400000</v>
      </c>
      <c r="E75" s="23">
        <v>5400000</v>
      </c>
      <c r="F75" s="23">
        <v>192947.46399999998</v>
      </c>
      <c r="G75" s="23">
        <v>0</v>
      </c>
      <c r="H75" s="23">
        <v>0</v>
      </c>
      <c r="I75" s="23">
        <v>0</v>
      </c>
      <c r="J75" s="23">
        <v>0</v>
      </c>
      <c r="K75" s="23">
        <v>82895</v>
      </c>
      <c r="L75" s="23">
        <v>0</v>
      </c>
      <c r="M75" s="23">
        <v>0</v>
      </c>
      <c r="N75" s="23">
        <f t="shared" ref="N75:N83" si="59">+F75+G75+H75+I75+J75+K75+L75+M75</f>
        <v>275842.46399999998</v>
      </c>
    </row>
    <row r="76" spans="2:15" ht="13.5" customHeight="1" x14ac:dyDescent="0.2">
      <c r="B76" s="32" t="s">
        <v>355</v>
      </c>
      <c r="C76" s="47" t="s">
        <v>356</v>
      </c>
      <c r="D76" s="23">
        <v>0</v>
      </c>
      <c r="E76" s="23">
        <v>5000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200615.4816</v>
      </c>
      <c r="N76" s="23">
        <f t="shared" si="59"/>
        <v>200615.4816</v>
      </c>
    </row>
    <row r="77" spans="2:15" ht="13.5" customHeight="1" x14ac:dyDescent="0.2">
      <c r="B77" s="32" t="s">
        <v>357</v>
      </c>
      <c r="C77" s="47" t="s">
        <v>358</v>
      </c>
      <c r="D77" s="23">
        <v>0</v>
      </c>
      <c r="E77" s="23">
        <v>5000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f t="shared" si="59"/>
        <v>0</v>
      </c>
    </row>
    <row r="78" spans="2:15" ht="13.5" customHeight="1" x14ac:dyDescent="0.2">
      <c r="B78" s="32" t="s">
        <v>127</v>
      </c>
      <c r="C78" s="47" t="s">
        <v>128</v>
      </c>
      <c r="D78" s="23">
        <v>1700000</v>
      </c>
      <c r="E78" s="23">
        <v>1699995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f t="shared" si="59"/>
        <v>0</v>
      </c>
    </row>
    <row r="79" spans="2:15" ht="13.5" customHeight="1" x14ac:dyDescent="0.2">
      <c r="B79" s="32" t="s">
        <v>359</v>
      </c>
      <c r="C79" s="47" t="s">
        <v>360</v>
      </c>
      <c r="D79" s="23">
        <v>0</v>
      </c>
      <c r="E79" s="23">
        <v>1000000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11800</v>
      </c>
      <c r="N79" s="23">
        <f t="shared" si="59"/>
        <v>11800</v>
      </c>
    </row>
    <row r="80" spans="2:15" ht="13.5" customHeight="1" x14ac:dyDescent="0.2">
      <c r="B80" s="32" t="s">
        <v>129</v>
      </c>
      <c r="C80" s="47" t="s">
        <v>130</v>
      </c>
      <c r="D80" s="23">
        <v>1300000</v>
      </c>
      <c r="E80" s="23">
        <v>1300000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f t="shared" si="59"/>
        <v>0</v>
      </c>
    </row>
    <row r="81" spans="2:14" ht="13.5" customHeight="1" x14ac:dyDescent="0.2">
      <c r="B81" s="32" t="s">
        <v>131</v>
      </c>
      <c r="C81" s="47" t="s">
        <v>132</v>
      </c>
      <c r="D81" s="23">
        <v>1500000</v>
      </c>
      <c r="E81" s="23">
        <v>1800000</v>
      </c>
      <c r="F81" s="23">
        <v>12202.81</v>
      </c>
      <c r="G81" s="23">
        <v>365387.16200000001</v>
      </c>
      <c r="H81" s="23">
        <v>80461.40340000001</v>
      </c>
      <c r="I81" s="23">
        <v>353388.02240000002</v>
      </c>
      <c r="J81" s="23">
        <v>27376</v>
      </c>
      <c r="K81" s="23">
        <v>869956.62080000015</v>
      </c>
      <c r="L81" s="23">
        <v>26634.075000000001</v>
      </c>
      <c r="M81" s="23">
        <v>486546.78039999993</v>
      </c>
      <c r="N81" s="23">
        <f t="shared" si="59"/>
        <v>2221952.8739999998</v>
      </c>
    </row>
    <row r="82" spans="2:14" ht="13.5" customHeight="1" x14ac:dyDescent="0.2">
      <c r="B82" s="32" t="s">
        <v>133</v>
      </c>
      <c r="C82" s="47" t="s">
        <v>134</v>
      </c>
      <c r="D82" s="23">
        <v>500000</v>
      </c>
      <c r="E82" s="23">
        <v>500000</v>
      </c>
      <c r="F82" s="23">
        <v>0</v>
      </c>
      <c r="G82" s="23">
        <v>5310</v>
      </c>
      <c r="H82" s="23">
        <v>5310</v>
      </c>
      <c r="I82" s="23">
        <v>5310</v>
      </c>
      <c r="J82" s="23">
        <v>70999.998200000002</v>
      </c>
      <c r="K82" s="23">
        <v>10620</v>
      </c>
      <c r="L82" s="23">
        <v>0</v>
      </c>
      <c r="M82" s="23">
        <v>192664.5</v>
      </c>
      <c r="N82" s="23">
        <f t="shared" si="59"/>
        <v>290214.49820000003</v>
      </c>
    </row>
    <row r="83" spans="2:14" ht="13.5" customHeight="1" x14ac:dyDescent="0.2">
      <c r="B83" s="32" t="s">
        <v>361</v>
      </c>
      <c r="C83" s="47" t="s">
        <v>362</v>
      </c>
      <c r="D83" s="23">
        <v>0</v>
      </c>
      <c r="E83" s="23">
        <v>5000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f t="shared" si="59"/>
        <v>0</v>
      </c>
    </row>
    <row r="84" spans="2:14" ht="25.5" x14ac:dyDescent="0.2">
      <c r="B84" s="34">
        <v>228</v>
      </c>
      <c r="C84" s="54" t="s">
        <v>135</v>
      </c>
      <c r="D84" s="17">
        <f t="shared" ref="D84:N84" si="60">+D85+D86+D87+D88+D89+D95</f>
        <v>28983384</v>
      </c>
      <c r="E84" s="17">
        <v>30773516.270000003</v>
      </c>
      <c r="F84" s="17">
        <f t="shared" si="60"/>
        <v>5163113.3410957996</v>
      </c>
      <c r="G84" s="17">
        <f t="shared" si="60"/>
        <v>630931.22459999996</v>
      </c>
      <c r="H84" s="17">
        <f t="shared" ref="H84:M84" si="61">+H85+H86+H87+H88+H89+H95</f>
        <v>691077.94319999998</v>
      </c>
      <c r="I84" s="17">
        <f t="shared" si="61"/>
        <v>953365.71739999996</v>
      </c>
      <c r="J84" s="17">
        <f t="shared" si="61"/>
        <v>1025977.3297</v>
      </c>
      <c r="K84" s="17">
        <f t="shared" si="61"/>
        <v>429539.23800000001</v>
      </c>
      <c r="L84" s="17">
        <f t="shared" si="61"/>
        <v>864552.87949999992</v>
      </c>
      <c r="M84" s="17">
        <f t="shared" si="61"/>
        <v>1009790.8205</v>
      </c>
      <c r="N84" s="17">
        <f t="shared" si="60"/>
        <v>10768348.493995799</v>
      </c>
    </row>
    <row r="85" spans="2:14" x14ac:dyDescent="0.2">
      <c r="B85" s="32" t="s">
        <v>136</v>
      </c>
      <c r="C85" s="38" t="s">
        <v>137</v>
      </c>
      <c r="D85" s="23">
        <v>2000000</v>
      </c>
      <c r="E85" s="23">
        <v>1800000</v>
      </c>
      <c r="F85" s="23">
        <v>121285.48000000003</v>
      </c>
      <c r="G85" s="23">
        <v>91724.139999999985</v>
      </c>
      <c r="H85" s="23">
        <v>181314.56</v>
      </c>
      <c r="I85" s="23">
        <v>81960.92</v>
      </c>
      <c r="J85" s="23">
        <v>79690.080000000002</v>
      </c>
      <c r="K85" s="23">
        <v>77143.48000000001</v>
      </c>
      <c r="L85" s="23">
        <v>107120.91</v>
      </c>
      <c r="M85" s="23">
        <v>90716.58</v>
      </c>
      <c r="N85" s="23">
        <f t="shared" ref="N85:N88" si="62">+F85+G85+H85+I85+J85+K85+L85+M85</f>
        <v>830956.14999999991</v>
      </c>
    </row>
    <row r="86" spans="2:14" x14ac:dyDescent="0.2">
      <c r="B86" s="32" t="s">
        <v>138</v>
      </c>
      <c r="C86" s="44" t="s">
        <v>139</v>
      </c>
      <c r="D86" s="23">
        <v>400000</v>
      </c>
      <c r="E86" s="23">
        <v>400000</v>
      </c>
      <c r="F86" s="23">
        <v>24113.854600000002</v>
      </c>
      <c r="G86" s="23">
        <v>30120.786199999999</v>
      </c>
      <c r="H86" s="23">
        <v>6984.9982</v>
      </c>
      <c r="I86" s="23">
        <v>76364.797399999996</v>
      </c>
      <c r="J86" s="23">
        <v>64054.288</v>
      </c>
      <c r="K86" s="23">
        <v>32058.358</v>
      </c>
      <c r="L86" s="23">
        <v>18445.6597</v>
      </c>
      <c r="M86" s="23">
        <v>28380.679799999998</v>
      </c>
      <c r="N86" s="23">
        <f t="shared" si="62"/>
        <v>280523.42190000002</v>
      </c>
    </row>
    <row r="87" spans="2:14" x14ac:dyDescent="0.2">
      <c r="B87" s="32" t="s">
        <v>140</v>
      </c>
      <c r="C87" s="44" t="s">
        <v>141</v>
      </c>
      <c r="D87" s="23">
        <v>7353384</v>
      </c>
      <c r="E87" s="23">
        <v>7353334</v>
      </c>
      <c r="F87" s="23">
        <v>546439.00649579999</v>
      </c>
      <c r="G87" s="23">
        <v>378516.29839999997</v>
      </c>
      <c r="H87" s="23">
        <v>10308.387999999999</v>
      </c>
      <c r="I87" s="23">
        <v>0</v>
      </c>
      <c r="J87" s="23">
        <v>100608.96950000001</v>
      </c>
      <c r="K87" s="23">
        <v>45397.4</v>
      </c>
      <c r="L87" s="23">
        <v>0</v>
      </c>
      <c r="M87" s="23">
        <v>642890.63950000005</v>
      </c>
      <c r="N87" s="23">
        <f t="shared" si="62"/>
        <v>1724160.7018958</v>
      </c>
    </row>
    <row r="88" spans="2:14" x14ac:dyDescent="0.2">
      <c r="B88" s="55" t="s">
        <v>142</v>
      </c>
      <c r="C88" s="44" t="s">
        <v>143</v>
      </c>
      <c r="D88" s="42">
        <v>200000</v>
      </c>
      <c r="E88" s="42">
        <v>200000</v>
      </c>
      <c r="F88" s="42">
        <v>0</v>
      </c>
      <c r="G88" s="42">
        <v>0</v>
      </c>
      <c r="H88" s="42">
        <v>0</v>
      </c>
      <c r="I88" s="42">
        <v>3000</v>
      </c>
      <c r="J88" s="42">
        <v>0</v>
      </c>
      <c r="K88" s="42">
        <v>0</v>
      </c>
      <c r="L88" s="42">
        <v>0</v>
      </c>
      <c r="M88" s="42">
        <v>0</v>
      </c>
      <c r="N88" s="23">
        <f t="shared" si="62"/>
        <v>3000</v>
      </c>
    </row>
    <row r="89" spans="2:14" x14ac:dyDescent="0.2">
      <c r="B89" s="56">
        <v>2287</v>
      </c>
      <c r="C89" s="57" t="s">
        <v>144</v>
      </c>
      <c r="D89" s="20">
        <f t="shared" ref="D89:N89" si="63">+D90+D91+D92+D93+D94</f>
        <v>11130000</v>
      </c>
      <c r="E89" s="20">
        <v>13125192.940000001</v>
      </c>
      <c r="F89" s="20">
        <f t="shared" si="63"/>
        <v>4471275</v>
      </c>
      <c r="G89" s="20">
        <f t="shared" si="63"/>
        <v>130570</v>
      </c>
      <c r="H89" s="20">
        <f t="shared" si="63"/>
        <v>490469.99699999997</v>
      </c>
      <c r="I89" s="20">
        <f t="shared" si="63"/>
        <v>792040</v>
      </c>
      <c r="J89" s="20">
        <f t="shared" si="63"/>
        <v>417123.99219999998</v>
      </c>
      <c r="K89" s="20">
        <f>+K90+K91+K92+K93+K94</f>
        <v>274940</v>
      </c>
      <c r="L89" s="20">
        <f>+L90+L91+L92+L93+L94</f>
        <v>731226.30979999993</v>
      </c>
      <c r="M89" s="20">
        <f>+M90+M91+M92+M93+M94</f>
        <v>237802.92119999998</v>
      </c>
      <c r="N89" s="20">
        <f t="shared" si="63"/>
        <v>7545448.2201999994</v>
      </c>
    </row>
    <row r="90" spans="2:14" x14ac:dyDescent="0.2">
      <c r="B90" s="49" t="s">
        <v>145</v>
      </c>
      <c r="C90" s="58" t="s">
        <v>144</v>
      </c>
      <c r="D90" s="23">
        <v>100000</v>
      </c>
      <c r="E90" s="23">
        <v>700000</v>
      </c>
      <c r="F90" s="23">
        <v>0</v>
      </c>
      <c r="G90" s="23">
        <v>0</v>
      </c>
      <c r="H90" s="23">
        <v>0</v>
      </c>
      <c r="I90" s="23">
        <v>0</v>
      </c>
      <c r="J90" s="23">
        <v>124999.996</v>
      </c>
      <c r="K90" s="23">
        <v>0</v>
      </c>
      <c r="L90" s="23">
        <v>250000.00380000001</v>
      </c>
      <c r="M90" s="23">
        <v>0</v>
      </c>
      <c r="N90" s="23">
        <f t="shared" ref="N90:N94" si="64">+F90+G90+H90+I90+J90+K90+L90+M90</f>
        <v>374999.99979999999</v>
      </c>
    </row>
    <row r="91" spans="2:14" x14ac:dyDescent="0.2">
      <c r="B91" s="32" t="s">
        <v>146</v>
      </c>
      <c r="C91" s="38" t="s">
        <v>147</v>
      </c>
      <c r="D91" s="23">
        <v>1000000</v>
      </c>
      <c r="E91" s="23">
        <v>1000000</v>
      </c>
      <c r="F91" s="23">
        <v>0</v>
      </c>
      <c r="G91" s="23">
        <v>0</v>
      </c>
      <c r="H91" s="23">
        <v>481969.99699999997</v>
      </c>
      <c r="I91" s="23">
        <v>181720</v>
      </c>
      <c r="J91" s="23">
        <v>228920</v>
      </c>
      <c r="K91" s="23">
        <v>0</v>
      </c>
      <c r="L91" s="23">
        <v>0</v>
      </c>
      <c r="M91" s="23">
        <v>29960</v>
      </c>
      <c r="N91" s="23">
        <f t="shared" si="64"/>
        <v>922569.99699999997</v>
      </c>
    </row>
    <row r="92" spans="2:14" x14ac:dyDescent="0.2">
      <c r="B92" s="32" t="s">
        <v>148</v>
      </c>
      <c r="C92" s="38" t="s">
        <v>149</v>
      </c>
      <c r="D92" s="23">
        <v>7030000</v>
      </c>
      <c r="E92" s="23">
        <v>7530000</v>
      </c>
      <c r="F92" s="23">
        <v>4345275</v>
      </c>
      <c r="G92" s="23">
        <v>0</v>
      </c>
      <c r="H92" s="23">
        <v>500</v>
      </c>
      <c r="I92" s="23">
        <v>328560</v>
      </c>
      <c r="J92" s="23">
        <v>9000</v>
      </c>
      <c r="K92" s="23">
        <v>0</v>
      </c>
      <c r="L92" s="23">
        <v>59000</v>
      </c>
      <c r="M92" s="23">
        <v>100800</v>
      </c>
      <c r="N92" s="23">
        <f t="shared" si="64"/>
        <v>4843135</v>
      </c>
    </row>
    <row r="93" spans="2:14" x14ac:dyDescent="0.2">
      <c r="B93" s="32" t="s">
        <v>150</v>
      </c>
      <c r="C93" s="59" t="s">
        <v>151</v>
      </c>
      <c r="D93" s="23">
        <v>1000000</v>
      </c>
      <c r="E93" s="23">
        <v>1000000</v>
      </c>
      <c r="F93" s="23">
        <v>0</v>
      </c>
      <c r="G93" s="23">
        <v>0</v>
      </c>
      <c r="H93" s="23">
        <v>0</v>
      </c>
      <c r="I93" s="23">
        <v>37760</v>
      </c>
      <c r="J93" s="23">
        <v>47200</v>
      </c>
      <c r="K93" s="23">
        <v>38940</v>
      </c>
      <c r="L93" s="23">
        <v>0</v>
      </c>
      <c r="M93" s="23">
        <v>43660</v>
      </c>
      <c r="N93" s="23">
        <f t="shared" si="64"/>
        <v>167560</v>
      </c>
    </row>
    <row r="94" spans="2:14" x14ac:dyDescent="0.2">
      <c r="B94" s="32" t="s">
        <v>152</v>
      </c>
      <c r="C94" s="38" t="s">
        <v>153</v>
      </c>
      <c r="D94" s="23">
        <v>2000000</v>
      </c>
      <c r="E94" s="23">
        <v>2895192.9400000004</v>
      </c>
      <c r="F94" s="23">
        <v>126000</v>
      </c>
      <c r="G94" s="23">
        <v>130570</v>
      </c>
      <c r="H94" s="23">
        <v>8000</v>
      </c>
      <c r="I94" s="23">
        <v>244000</v>
      </c>
      <c r="J94" s="23">
        <v>7003.9962000000005</v>
      </c>
      <c r="K94" s="23">
        <v>236000</v>
      </c>
      <c r="L94" s="23">
        <v>422226.30599999998</v>
      </c>
      <c r="M94" s="23">
        <v>63382.921199999997</v>
      </c>
      <c r="N94" s="23">
        <f t="shared" si="64"/>
        <v>1237183.2233999998</v>
      </c>
    </row>
    <row r="95" spans="2:14" x14ac:dyDescent="0.2">
      <c r="B95" s="36">
        <v>2288</v>
      </c>
      <c r="C95" s="37" t="s">
        <v>154</v>
      </c>
      <c r="D95" s="20">
        <f t="shared" ref="D95:N95" si="65">+D96</f>
        <v>7900000</v>
      </c>
      <c r="E95" s="20">
        <v>7894989.3300000001</v>
      </c>
      <c r="F95" s="20">
        <f t="shared" si="65"/>
        <v>0</v>
      </c>
      <c r="G95" s="20">
        <f t="shared" si="65"/>
        <v>0</v>
      </c>
      <c r="H95" s="20">
        <f t="shared" si="65"/>
        <v>2000</v>
      </c>
      <c r="I95" s="20">
        <f t="shared" si="65"/>
        <v>0</v>
      </c>
      <c r="J95" s="20">
        <f t="shared" si="65"/>
        <v>364500</v>
      </c>
      <c r="K95" s="20">
        <f t="shared" si="65"/>
        <v>0</v>
      </c>
      <c r="L95" s="20">
        <f t="shared" si="65"/>
        <v>7760</v>
      </c>
      <c r="M95" s="20">
        <f t="shared" si="65"/>
        <v>10000</v>
      </c>
      <c r="N95" s="20">
        <f t="shared" si="65"/>
        <v>384260</v>
      </c>
    </row>
    <row r="96" spans="2:14" x14ac:dyDescent="0.2">
      <c r="B96" s="32" t="s">
        <v>155</v>
      </c>
      <c r="C96" s="38" t="s">
        <v>156</v>
      </c>
      <c r="D96" s="23">
        <v>7900000</v>
      </c>
      <c r="E96" s="23">
        <v>7894989.3300000001</v>
      </c>
      <c r="F96" s="23">
        <v>0</v>
      </c>
      <c r="G96" s="23">
        <v>0</v>
      </c>
      <c r="H96" s="23">
        <v>2000</v>
      </c>
      <c r="I96" s="23">
        <v>0</v>
      </c>
      <c r="J96" s="23">
        <v>364500</v>
      </c>
      <c r="K96" s="23">
        <v>0</v>
      </c>
      <c r="L96" s="23">
        <v>7760</v>
      </c>
      <c r="M96" s="23">
        <v>10000</v>
      </c>
      <c r="N96" s="23">
        <f t="shared" ref="N96" si="66">+F96+G96+H96+I96+J96+K96+L96+M96</f>
        <v>384260</v>
      </c>
    </row>
    <row r="97" spans="2:14" x14ac:dyDescent="0.2">
      <c r="B97" s="45">
        <v>229</v>
      </c>
      <c r="C97" s="46" t="s">
        <v>157</v>
      </c>
      <c r="D97" s="14">
        <f t="shared" ref="D97:N97" si="67">+D98+D100</f>
        <v>10900000</v>
      </c>
      <c r="E97" s="14">
        <v>10780000</v>
      </c>
      <c r="F97" s="14">
        <f t="shared" si="67"/>
        <v>0</v>
      </c>
      <c r="G97" s="14">
        <f t="shared" si="67"/>
        <v>718053.6</v>
      </c>
      <c r="H97" s="14">
        <f t="shared" si="67"/>
        <v>189405.95</v>
      </c>
      <c r="I97" s="14">
        <f t="shared" si="67"/>
        <v>817445.8899999999</v>
      </c>
      <c r="J97" s="14">
        <f t="shared" si="67"/>
        <v>1108322.0866999999</v>
      </c>
      <c r="K97" s="14">
        <f t="shared" si="67"/>
        <v>67198.063999999998</v>
      </c>
      <c r="L97" s="14">
        <f t="shared" ref="L97:M97" si="68">+L98+L100</f>
        <v>217310.3627</v>
      </c>
      <c r="M97" s="14">
        <f t="shared" si="68"/>
        <v>1074450.2071</v>
      </c>
      <c r="N97" s="14">
        <f t="shared" si="67"/>
        <v>4192186.1604999998</v>
      </c>
    </row>
    <row r="98" spans="2:14" s="60" customFormat="1" x14ac:dyDescent="0.2">
      <c r="B98" s="34">
        <v>2291</v>
      </c>
      <c r="C98" s="35" t="s">
        <v>158</v>
      </c>
      <c r="D98" s="17">
        <f t="shared" ref="D98:N98" si="69">+D99</f>
        <v>1000000</v>
      </c>
      <c r="E98" s="17">
        <v>1000000</v>
      </c>
      <c r="F98" s="17">
        <f t="shared" si="69"/>
        <v>0</v>
      </c>
      <c r="G98" s="17">
        <f t="shared" si="69"/>
        <v>0</v>
      </c>
      <c r="H98" s="17">
        <f t="shared" si="69"/>
        <v>0</v>
      </c>
      <c r="I98" s="17">
        <f t="shared" si="69"/>
        <v>0</v>
      </c>
      <c r="J98" s="17">
        <f t="shared" si="69"/>
        <v>278456.40000000002</v>
      </c>
      <c r="K98" s="17">
        <f t="shared" si="69"/>
        <v>0</v>
      </c>
      <c r="L98" s="17">
        <f t="shared" si="69"/>
        <v>0</v>
      </c>
      <c r="M98" s="17">
        <f t="shared" si="69"/>
        <v>0</v>
      </c>
      <c r="N98" s="17">
        <f t="shared" si="69"/>
        <v>278456.40000000002</v>
      </c>
    </row>
    <row r="99" spans="2:14" s="60" customFormat="1" x14ac:dyDescent="0.2">
      <c r="B99" s="32" t="s">
        <v>159</v>
      </c>
      <c r="C99" s="38" t="s">
        <v>158</v>
      </c>
      <c r="D99" s="23">
        <v>1000000</v>
      </c>
      <c r="E99" s="23">
        <v>1000000</v>
      </c>
      <c r="F99" s="23">
        <v>0</v>
      </c>
      <c r="G99" s="23">
        <v>0</v>
      </c>
      <c r="H99" s="23">
        <v>0</v>
      </c>
      <c r="I99" s="23">
        <v>0</v>
      </c>
      <c r="J99" s="23">
        <v>278456.40000000002</v>
      </c>
      <c r="K99" s="23">
        <v>0</v>
      </c>
      <c r="L99" s="23">
        <v>0</v>
      </c>
      <c r="M99" s="23">
        <v>0</v>
      </c>
      <c r="N99" s="23">
        <f t="shared" ref="N99" si="70">+F99+G99+H99+I99+J99+K99+L99+M99</f>
        <v>278456.40000000002</v>
      </c>
    </row>
    <row r="100" spans="2:14" s="60" customFormat="1" x14ac:dyDescent="0.2">
      <c r="B100" s="34">
        <v>2292</v>
      </c>
      <c r="C100" s="35" t="s">
        <v>160</v>
      </c>
      <c r="D100" s="17">
        <f t="shared" ref="D100:N100" si="71">+D101+D102</f>
        <v>9900000</v>
      </c>
      <c r="E100" s="17">
        <v>9780000</v>
      </c>
      <c r="F100" s="17">
        <f t="shared" si="71"/>
        <v>0</v>
      </c>
      <c r="G100" s="17">
        <f t="shared" si="71"/>
        <v>718053.6</v>
      </c>
      <c r="H100" s="17">
        <f t="shared" si="71"/>
        <v>189405.95</v>
      </c>
      <c r="I100" s="17">
        <f t="shared" si="71"/>
        <v>817445.8899999999</v>
      </c>
      <c r="J100" s="17">
        <f t="shared" si="71"/>
        <v>829865.68669999996</v>
      </c>
      <c r="K100" s="17">
        <f t="shared" si="71"/>
        <v>67198.063999999998</v>
      </c>
      <c r="L100" s="17">
        <f t="shared" ref="L100:M100" si="72">+L101+L102</f>
        <v>217310.3627</v>
      </c>
      <c r="M100" s="17">
        <f t="shared" si="72"/>
        <v>1074450.2071</v>
      </c>
      <c r="N100" s="17">
        <f t="shared" si="71"/>
        <v>3913729.7604999999</v>
      </c>
    </row>
    <row r="101" spans="2:14" x14ac:dyDescent="0.2">
      <c r="B101" s="55" t="s">
        <v>161</v>
      </c>
      <c r="C101" s="38" t="s">
        <v>162</v>
      </c>
      <c r="D101" s="42">
        <v>6000000</v>
      </c>
      <c r="E101" s="42">
        <v>5980000</v>
      </c>
      <c r="F101" s="42">
        <v>0</v>
      </c>
      <c r="G101" s="42">
        <v>0</v>
      </c>
      <c r="H101" s="42">
        <v>189405.95</v>
      </c>
      <c r="I101" s="42">
        <v>817445.8899999999</v>
      </c>
      <c r="J101" s="42">
        <v>342991.7867</v>
      </c>
      <c r="K101" s="42">
        <v>67198.063999999998</v>
      </c>
      <c r="L101" s="42">
        <v>96360.362699999998</v>
      </c>
      <c r="M101" s="42">
        <v>1074450.2071</v>
      </c>
      <c r="N101" s="23">
        <f t="shared" ref="N101:N102" si="73">+F101+G101+H101+I101+J101+K101+L101+M101</f>
        <v>2587852.2604999999</v>
      </c>
    </row>
    <row r="102" spans="2:14" x14ac:dyDescent="0.2">
      <c r="B102" s="32" t="s">
        <v>163</v>
      </c>
      <c r="C102" s="38" t="s">
        <v>164</v>
      </c>
      <c r="D102" s="23">
        <v>3900000</v>
      </c>
      <c r="E102" s="23">
        <v>3800000</v>
      </c>
      <c r="F102" s="23">
        <v>0</v>
      </c>
      <c r="G102" s="23">
        <v>718053.6</v>
      </c>
      <c r="H102" s="23">
        <v>0</v>
      </c>
      <c r="I102" s="23">
        <v>0</v>
      </c>
      <c r="J102" s="23">
        <v>486873.9</v>
      </c>
      <c r="K102" s="23">
        <v>0</v>
      </c>
      <c r="L102" s="23">
        <v>120950</v>
      </c>
      <c r="M102" s="23">
        <v>0</v>
      </c>
      <c r="N102" s="23">
        <f t="shared" si="73"/>
        <v>1325877.5</v>
      </c>
    </row>
    <row r="103" spans="2:14" x14ac:dyDescent="0.2">
      <c r="B103" s="45">
        <v>23</v>
      </c>
      <c r="C103" s="46" t="s">
        <v>165</v>
      </c>
      <c r="D103" s="14">
        <f t="shared" ref="D103:N103" si="74">+D104+D110+D115+D121+D123+D128+D145+D153</f>
        <v>32521999</v>
      </c>
      <c r="E103" s="14">
        <v>32521999</v>
      </c>
      <c r="F103" s="14">
        <f t="shared" si="74"/>
        <v>1681733.8788000001</v>
      </c>
      <c r="G103" s="14">
        <f t="shared" si="74"/>
        <v>5411051.6856200024</v>
      </c>
      <c r="H103" s="14">
        <f t="shared" si="74"/>
        <v>1581392.3410000019</v>
      </c>
      <c r="I103" s="14">
        <f t="shared" si="74"/>
        <v>3171553.2470999993</v>
      </c>
      <c r="J103" s="14">
        <f t="shared" si="74"/>
        <v>2561775.818744</v>
      </c>
      <c r="K103" s="14">
        <f t="shared" si="74"/>
        <v>2187253.6409999998</v>
      </c>
      <c r="L103" s="14">
        <f t="shared" ref="L103:M103" si="75">+L104+L110+L115+L121+L123+L128+L145+L153</f>
        <v>5457970.3896000013</v>
      </c>
      <c r="M103" s="14">
        <f t="shared" si="75"/>
        <v>4199327.4616400022</v>
      </c>
      <c r="N103" s="14">
        <f t="shared" si="74"/>
        <v>26252058.463504009</v>
      </c>
    </row>
    <row r="104" spans="2:14" x14ac:dyDescent="0.2">
      <c r="B104" s="34">
        <v>231</v>
      </c>
      <c r="C104" s="41" t="s">
        <v>166</v>
      </c>
      <c r="D104" s="17">
        <f t="shared" ref="D104:N104" si="76">+D105+D106</f>
        <v>3121000</v>
      </c>
      <c r="E104" s="17">
        <v>3248000</v>
      </c>
      <c r="F104" s="17">
        <f t="shared" si="76"/>
        <v>193098.83059999999</v>
      </c>
      <c r="G104" s="17">
        <f t="shared" si="76"/>
        <v>624817.20402000006</v>
      </c>
      <c r="H104" s="17">
        <f t="shared" si="76"/>
        <v>236787.3014</v>
      </c>
      <c r="I104" s="17">
        <f t="shared" si="76"/>
        <v>156098.98000000001</v>
      </c>
      <c r="J104" s="17">
        <f t="shared" si="76"/>
        <v>282611.81390000001</v>
      </c>
      <c r="K104" s="17">
        <f t="shared" si="76"/>
        <v>278004.32200000004</v>
      </c>
      <c r="L104" s="17">
        <f t="shared" ref="L104:M104" si="77">+L105+L106</f>
        <v>143304.19080000001</v>
      </c>
      <c r="M104" s="17">
        <f t="shared" si="77"/>
        <v>316659.77953999996</v>
      </c>
      <c r="N104" s="17">
        <f t="shared" si="76"/>
        <v>2231382.4222599999</v>
      </c>
    </row>
    <row r="105" spans="2:14" x14ac:dyDescent="0.2">
      <c r="B105" s="32" t="s">
        <v>167</v>
      </c>
      <c r="C105" s="38" t="s">
        <v>168</v>
      </c>
      <c r="D105" s="23">
        <v>2721000</v>
      </c>
      <c r="E105" s="23">
        <v>2721000</v>
      </c>
      <c r="F105" s="23">
        <v>193011.51059999998</v>
      </c>
      <c r="G105" s="23">
        <v>527411.21102000005</v>
      </c>
      <c r="H105" s="23">
        <v>225112.3014</v>
      </c>
      <c r="I105" s="23">
        <v>138763.98000000001</v>
      </c>
      <c r="J105" s="23">
        <v>249768.4939</v>
      </c>
      <c r="K105" s="23">
        <v>163272.32200000001</v>
      </c>
      <c r="L105" s="23">
        <v>136049.19380000001</v>
      </c>
      <c r="M105" s="23">
        <v>277213.21953999996</v>
      </c>
      <c r="N105" s="23">
        <f t="shared" ref="N105" si="78">+F105+G105+H105+I105+J105+K105+L105+M105</f>
        <v>1910602.2322599997</v>
      </c>
    </row>
    <row r="106" spans="2:14" x14ac:dyDescent="0.2">
      <c r="B106" s="36">
        <v>2313</v>
      </c>
      <c r="C106" s="37" t="s">
        <v>169</v>
      </c>
      <c r="D106" s="20">
        <f t="shared" ref="D106:F106" si="79">SUM(D107:D109)</f>
        <v>400000</v>
      </c>
      <c r="E106" s="20">
        <v>527000</v>
      </c>
      <c r="F106" s="20">
        <f t="shared" si="79"/>
        <v>87.32</v>
      </c>
      <c r="G106" s="20">
        <f t="shared" ref="G106:N106" si="80">SUM(G107:G109)</f>
        <v>97405.993000000002</v>
      </c>
      <c r="H106" s="20">
        <f t="shared" si="80"/>
        <v>11675</v>
      </c>
      <c r="I106" s="20">
        <f t="shared" si="80"/>
        <v>17335</v>
      </c>
      <c r="J106" s="20">
        <f t="shared" si="80"/>
        <v>32843.32</v>
      </c>
      <c r="K106" s="20">
        <f t="shared" si="80"/>
        <v>114732</v>
      </c>
      <c r="L106" s="20">
        <f t="shared" ref="L106:M106" si="81">SUM(L107:L109)</f>
        <v>7254.9969999999994</v>
      </c>
      <c r="M106" s="20">
        <f t="shared" si="81"/>
        <v>39446.559999999998</v>
      </c>
      <c r="N106" s="20">
        <f t="shared" si="80"/>
        <v>320780.19</v>
      </c>
    </row>
    <row r="107" spans="2:14" x14ac:dyDescent="0.2">
      <c r="B107" s="32" t="s">
        <v>170</v>
      </c>
      <c r="C107" s="38" t="s">
        <v>171</v>
      </c>
      <c r="D107" s="23">
        <v>50000</v>
      </c>
      <c r="E107" s="23">
        <v>50000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f t="shared" ref="N107:N109" si="82">+F107+G107+H107+I107+J107+K107+L107+M107</f>
        <v>0</v>
      </c>
    </row>
    <row r="108" spans="2:14" x14ac:dyDescent="0.2">
      <c r="B108" s="49" t="s">
        <v>172</v>
      </c>
      <c r="C108" s="58" t="s">
        <v>173</v>
      </c>
      <c r="D108" s="23">
        <v>50000</v>
      </c>
      <c r="E108" s="23">
        <v>177000</v>
      </c>
      <c r="F108" s="23">
        <v>0</v>
      </c>
      <c r="G108" s="23">
        <v>95894</v>
      </c>
      <c r="H108" s="23">
        <v>11675</v>
      </c>
      <c r="I108" s="23">
        <v>17335</v>
      </c>
      <c r="J108" s="23">
        <v>31661</v>
      </c>
      <c r="K108" s="23">
        <v>34020</v>
      </c>
      <c r="L108" s="23">
        <v>7254.9969999999994</v>
      </c>
      <c r="M108" s="23">
        <v>28410.880000000001</v>
      </c>
      <c r="N108" s="23">
        <f t="shared" si="82"/>
        <v>226250.87700000001</v>
      </c>
    </row>
    <row r="109" spans="2:14" x14ac:dyDescent="0.2">
      <c r="B109" s="49" t="s">
        <v>174</v>
      </c>
      <c r="C109" s="58" t="s">
        <v>175</v>
      </c>
      <c r="D109" s="23">
        <v>300000</v>
      </c>
      <c r="E109" s="23">
        <v>300000</v>
      </c>
      <c r="F109" s="23">
        <v>87.32</v>
      </c>
      <c r="G109" s="23">
        <v>1511.9929999999999</v>
      </c>
      <c r="H109" s="23">
        <v>0</v>
      </c>
      <c r="I109" s="23">
        <v>0</v>
      </c>
      <c r="J109" s="23">
        <v>1182.3200000000002</v>
      </c>
      <c r="K109" s="23">
        <v>80712</v>
      </c>
      <c r="L109" s="23">
        <v>0</v>
      </c>
      <c r="M109" s="23">
        <v>11035.68</v>
      </c>
      <c r="N109" s="23">
        <f t="shared" si="82"/>
        <v>94529.312999999995</v>
      </c>
    </row>
    <row r="110" spans="2:14" ht="18" customHeight="1" x14ac:dyDescent="0.2">
      <c r="B110" s="34">
        <v>232</v>
      </c>
      <c r="C110" s="61" t="s">
        <v>176</v>
      </c>
      <c r="D110" s="17">
        <f t="shared" ref="D110:F110" si="83">SUM(D111:D114)</f>
        <v>550000</v>
      </c>
      <c r="E110" s="17">
        <v>620000</v>
      </c>
      <c r="F110" s="17">
        <f t="shared" si="83"/>
        <v>167.56</v>
      </c>
      <c r="G110" s="17">
        <f t="shared" ref="G110:N110" si="84">SUM(G111:G114)</f>
        <v>0</v>
      </c>
      <c r="H110" s="17">
        <f t="shared" si="84"/>
        <v>77172</v>
      </c>
      <c r="I110" s="17">
        <f t="shared" si="84"/>
        <v>79650</v>
      </c>
      <c r="J110" s="17">
        <f t="shared" si="84"/>
        <v>10220.25</v>
      </c>
      <c r="K110" s="17">
        <f t="shared" si="84"/>
        <v>187679</v>
      </c>
      <c r="L110" s="17">
        <f t="shared" ref="L110:M110" si="85">SUM(L111:L114)</f>
        <v>0</v>
      </c>
      <c r="M110" s="17">
        <f t="shared" si="85"/>
        <v>247110.99799999999</v>
      </c>
      <c r="N110" s="17">
        <f t="shared" si="84"/>
        <v>601999.80799999996</v>
      </c>
    </row>
    <row r="111" spans="2:14" x14ac:dyDescent="0.2">
      <c r="B111" s="32" t="s">
        <v>177</v>
      </c>
      <c r="C111" s="38" t="s">
        <v>178</v>
      </c>
      <c r="D111" s="23">
        <v>50000</v>
      </c>
      <c r="E111" s="23">
        <v>50000</v>
      </c>
      <c r="F111" s="23">
        <v>0</v>
      </c>
      <c r="G111" s="23">
        <v>0</v>
      </c>
      <c r="H111" s="23">
        <v>0</v>
      </c>
      <c r="I111" s="23">
        <v>0</v>
      </c>
      <c r="J111" s="23">
        <v>4097.3999999999996</v>
      </c>
      <c r="K111" s="23">
        <v>637.20000000000005</v>
      </c>
      <c r="L111" s="23">
        <v>0</v>
      </c>
      <c r="M111" s="23">
        <v>2024.998</v>
      </c>
      <c r="N111" s="23">
        <f t="shared" ref="N111:N114" si="86">+F111+G111+H111+I111+J111+K111+L111+M111</f>
        <v>6759.598</v>
      </c>
    </row>
    <row r="112" spans="2:14" x14ac:dyDescent="0.2">
      <c r="B112" s="49" t="s">
        <v>179</v>
      </c>
      <c r="C112" s="38" t="s">
        <v>180</v>
      </c>
      <c r="D112" s="23">
        <v>200000</v>
      </c>
      <c r="E112" s="23">
        <v>200000</v>
      </c>
      <c r="F112" s="23">
        <v>167.56</v>
      </c>
      <c r="G112" s="23">
        <v>0</v>
      </c>
      <c r="H112" s="23">
        <v>77172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f t="shared" si="86"/>
        <v>77339.56</v>
      </c>
    </row>
    <row r="113" spans="2:15" x14ac:dyDescent="0.2">
      <c r="B113" s="32" t="s">
        <v>181</v>
      </c>
      <c r="C113" s="38" t="s">
        <v>182</v>
      </c>
      <c r="D113" s="23">
        <v>200000</v>
      </c>
      <c r="E113" s="23">
        <v>270000</v>
      </c>
      <c r="F113" s="23">
        <v>0</v>
      </c>
      <c r="G113" s="23">
        <v>0</v>
      </c>
      <c r="H113" s="23">
        <v>0</v>
      </c>
      <c r="I113" s="23">
        <v>79650</v>
      </c>
      <c r="J113" s="23">
        <v>6122.8499999999995</v>
      </c>
      <c r="K113" s="23">
        <v>187041.8</v>
      </c>
      <c r="L113" s="23">
        <v>0</v>
      </c>
      <c r="M113" s="23">
        <v>245086</v>
      </c>
      <c r="N113" s="23">
        <f t="shared" si="86"/>
        <v>517900.65</v>
      </c>
    </row>
    <row r="114" spans="2:15" x14ac:dyDescent="0.2">
      <c r="B114" s="49" t="s">
        <v>183</v>
      </c>
      <c r="C114" s="38" t="s">
        <v>184</v>
      </c>
      <c r="D114" s="23">
        <v>100000</v>
      </c>
      <c r="E114" s="23">
        <v>100000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f t="shared" si="86"/>
        <v>0</v>
      </c>
    </row>
    <row r="115" spans="2:15" x14ac:dyDescent="0.2">
      <c r="B115" s="34">
        <v>233</v>
      </c>
      <c r="C115" s="54" t="s">
        <v>185</v>
      </c>
      <c r="D115" s="17">
        <f t="shared" ref="D115:F115" si="87">SUM(D116:D120)</f>
        <v>1051000</v>
      </c>
      <c r="E115" s="17">
        <v>1051000</v>
      </c>
      <c r="F115" s="17">
        <f t="shared" si="87"/>
        <v>93359.682000000001</v>
      </c>
      <c r="G115" s="17">
        <f t="shared" ref="G115:N115" si="88">SUM(G116:G120)</f>
        <v>522543.8982</v>
      </c>
      <c r="H115" s="17">
        <f t="shared" si="88"/>
        <v>79660.354200000002</v>
      </c>
      <c r="I115" s="17">
        <f t="shared" si="88"/>
        <v>119886.08840000001</v>
      </c>
      <c r="J115" s="17">
        <f t="shared" si="88"/>
        <v>11502.073</v>
      </c>
      <c r="K115" s="17">
        <f t="shared" si="88"/>
        <v>14316.479799999999</v>
      </c>
      <c r="L115" s="17">
        <f t="shared" ref="L115:M115" si="89">SUM(L116:L120)</f>
        <v>209323.19999999998</v>
      </c>
      <c r="M115" s="17">
        <f t="shared" si="89"/>
        <v>167509.39000000001</v>
      </c>
      <c r="N115" s="17">
        <f t="shared" si="88"/>
        <v>1218101.1655999997</v>
      </c>
    </row>
    <row r="116" spans="2:15" x14ac:dyDescent="0.2">
      <c r="B116" s="32" t="s">
        <v>186</v>
      </c>
      <c r="C116" s="38" t="s">
        <v>187</v>
      </c>
      <c r="D116" s="23">
        <v>500000</v>
      </c>
      <c r="E116" s="23">
        <v>500000</v>
      </c>
      <c r="F116" s="23">
        <v>0</v>
      </c>
      <c r="G116" s="23">
        <v>444588.6</v>
      </c>
      <c r="H116" s="23">
        <v>0</v>
      </c>
      <c r="I116" s="23">
        <v>0</v>
      </c>
      <c r="J116" s="23">
        <v>0</v>
      </c>
      <c r="K116" s="23">
        <v>8217.4727999999996</v>
      </c>
      <c r="L116" s="23">
        <v>0</v>
      </c>
      <c r="M116" s="23">
        <v>163973.39000000001</v>
      </c>
      <c r="N116" s="23">
        <f t="shared" ref="N116:N120" si="90">+F116+G116+H116+I116+J116+K116+L116+M116</f>
        <v>616779.46279999998</v>
      </c>
    </row>
    <row r="117" spans="2:15" x14ac:dyDescent="0.2">
      <c r="B117" s="32" t="s">
        <v>188</v>
      </c>
      <c r="C117" s="59" t="s">
        <v>189</v>
      </c>
      <c r="D117" s="23">
        <v>200000</v>
      </c>
      <c r="E117" s="23">
        <v>200000</v>
      </c>
      <c r="F117" s="23">
        <v>93359.682000000001</v>
      </c>
      <c r="G117" s="23">
        <v>77955.298200000005</v>
      </c>
      <c r="H117" s="23">
        <v>79660.354200000002</v>
      </c>
      <c r="I117" s="23">
        <v>79884.088400000008</v>
      </c>
      <c r="J117" s="23">
        <v>4977.0506000000005</v>
      </c>
      <c r="K117" s="23">
        <v>6099.0069999999996</v>
      </c>
      <c r="L117" s="23">
        <v>209323.19999999998</v>
      </c>
      <c r="M117" s="23">
        <v>436</v>
      </c>
      <c r="N117" s="23">
        <f t="shared" si="90"/>
        <v>551694.68039999995</v>
      </c>
    </row>
    <row r="118" spans="2:15" x14ac:dyDescent="0.2">
      <c r="B118" s="32" t="s">
        <v>190</v>
      </c>
      <c r="C118" s="38" t="s">
        <v>191</v>
      </c>
      <c r="D118" s="23">
        <v>200000</v>
      </c>
      <c r="E118" s="23">
        <v>200000</v>
      </c>
      <c r="F118" s="23">
        <v>0</v>
      </c>
      <c r="G118" s="23">
        <v>0</v>
      </c>
      <c r="H118" s="23">
        <v>0</v>
      </c>
      <c r="I118" s="23">
        <v>40002</v>
      </c>
      <c r="J118" s="23">
        <v>6525.0223999999998</v>
      </c>
      <c r="K118" s="23">
        <v>0</v>
      </c>
      <c r="L118" s="23">
        <v>0</v>
      </c>
      <c r="M118" s="23">
        <v>0</v>
      </c>
      <c r="N118" s="23">
        <f t="shared" si="90"/>
        <v>46527.022400000002</v>
      </c>
    </row>
    <row r="119" spans="2:15" x14ac:dyDescent="0.2">
      <c r="B119" s="32" t="s">
        <v>192</v>
      </c>
      <c r="C119" s="38" t="s">
        <v>193</v>
      </c>
      <c r="D119" s="23">
        <v>100000</v>
      </c>
      <c r="E119" s="23">
        <v>100000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3100</v>
      </c>
      <c r="N119" s="23">
        <f t="shared" si="90"/>
        <v>3100</v>
      </c>
    </row>
    <row r="120" spans="2:15" x14ac:dyDescent="0.2">
      <c r="B120" s="49" t="s">
        <v>194</v>
      </c>
      <c r="C120" s="38" t="s">
        <v>195</v>
      </c>
      <c r="D120" s="23">
        <v>51000</v>
      </c>
      <c r="E120" s="23">
        <v>51000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f t="shared" si="90"/>
        <v>0</v>
      </c>
    </row>
    <row r="121" spans="2:15" x14ac:dyDescent="0.2">
      <c r="B121" s="34">
        <v>234</v>
      </c>
      <c r="C121" s="61" t="s">
        <v>196</v>
      </c>
      <c r="D121" s="17">
        <f t="shared" ref="D121:N121" si="91">+D122</f>
        <v>100000</v>
      </c>
      <c r="E121" s="17">
        <v>100000</v>
      </c>
      <c r="F121" s="17">
        <f t="shared" si="91"/>
        <v>0</v>
      </c>
      <c r="G121" s="17">
        <f t="shared" si="91"/>
        <v>1286.1500000000001</v>
      </c>
      <c r="H121" s="17">
        <f t="shared" si="91"/>
        <v>0</v>
      </c>
      <c r="I121" s="17">
        <f t="shared" si="91"/>
        <v>0</v>
      </c>
      <c r="J121" s="17">
        <f t="shared" si="91"/>
        <v>0</v>
      </c>
      <c r="K121" s="17">
        <f t="shared" si="91"/>
        <v>0</v>
      </c>
      <c r="L121" s="17">
        <f t="shared" si="91"/>
        <v>561.95000000000005</v>
      </c>
      <c r="M121" s="17">
        <f t="shared" si="91"/>
        <v>504.09</v>
      </c>
      <c r="N121" s="17">
        <f t="shared" si="91"/>
        <v>2352.19</v>
      </c>
    </row>
    <row r="122" spans="2:15" x14ac:dyDescent="0.2">
      <c r="B122" s="49" t="s">
        <v>197</v>
      </c>
      <c r="C122" s="58" t="s">
        <v>198</v>
      </c>
      <c r="D122" s="23">
        <v>100000</v>
      </c>
      <c r="E122" s="23">
        <v>100000</v>
      </c>
      <c r="F122" s="23">
        <v>0</v>
      </c>
      <c r="G122" s="23">
        <v>1286.1500000000001</v>
      </c>
      <c r="H122" s="23">
        <v>0</v>
      </c>
      <c r="I122" s="23">
        <v>0</v>
      </c>
      <c r="J122" s="23">
        <v>0</v>
      </c>
      <c r="K122" s="23">
        <v>0</v>
      </c>
      <c r="L122" s="23">
        <v>561.95000000000005</v>
      </c>
      <c r="M122" s="23">
        <v>504.09</v>
      </c>
      <c r="N122" s="23">
        <f>+F122+G122+H122+I122+J122+K122+L122+M122</f>
        <v>2352.19</v>
      </c>
    </row>
    <row r="123" spans="2:15" x14ac:dyDescent="0.2">
      <c r="B123" s="34">
        <v>235</v>
      </c>
      <c r="C123" s="54" t="s">
        <v>199</v>
      </c>
      <c r="D123" s="17">
        <f t="shared" ref="D123:N123" si="92">+D124+D125+D126+D127</f>
        <v>1199000</v>
      </c>
      <c r="E123" s="17">
        <v>1199000</v>
      </c>
      <c r="F123" s="17">
        <f t="shared" si="92"/>
        <v>75853.668600000005</v>
      </c>
      <c r="G123" s="17">
        <f t="shared" si="92"/>
        <v>6138.9753999999994</v>
      </c>
      <c r="H123" s="17">
        <f t="shared" si="92"/>
        <v>3238.9740000000002</v>
      </c>
      <c r="I123" s="17">
        <f t="shared" si="92"/>
        <v>92354.257600000012</v>
      </c>
      <c r="J123" s="17">
        <f t="shared" si="92"/>
        <v>18684.0481</v>
      </c>
      <c r="K123" s="17">
        <f t="shared" si="92"/>
        <v>42795.531999999999</v>
      </c>
      <c r="L123" s="17">
        <f t="shared" ref="L123:M123" si="93">+L124+L125+L126+L127</f>
        <v>7403.2791999999999</v>
      </c>
      <c r="M123" s="17">
        <f t="shared" si="93"/>
        <v>20861.985099999998</v>
      </c>
      <c r="N123" s="17">
        <f t="shared" si="92"/>
        <v>267330.71999999997</v>
      </c>
    </row>
    <row r="124" spans="2:15" x14ac:dyDescent="0.2">
      <c r="B124" s="49" t="s">
        <v>200</v>
      </c>
      <c r="C124" s="58" t="s">
        <v>201</v>
      </c>
      <c r="D124" s="23">
        <v>50000</v>
      </c>
      <c r="E124" s="23">
        <v>50000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844.88</v>
      </c>
      <c r="L124" s="23">
        <v>0</v>
      </c>
      <c r="M124" s="23">
        <v>0</v>
      </c>
      <c r="N124" s="23">
        <f t="shared" ref="N124:N127" si="94">+F124+G124+H124+I124+J124+K124+L124+M124</f>
        <v>844.88</v>
      </c>
    </row>
    <row r="125" spans="2:15" x14ac:dyDescent="0.2">
      <c r="B125" s="32" t="s">
        <v>202</v>
      </c>
      <c r="C125" s="38" t="s">
        <v>203</v>
      </c>
      <c r="D125" s="23">
        <v>500000</v>
      </c>
      <c r="E125" s="23">
        <v>500000</v>
      </c>
      <c r="F125" s="23">
        <v>75520</v>
      </c>
      <c r="G125" s="23">
        <v>0</v>
      </c>
      <c r="H125" s="23">
        <v>0</v>
      </c>
      <c r="I125" s="23">
        <v>54000.009600000005</v>
      </c>
      <c r="J125" s="23">
        <v>0</v>
      </c>
      <c r="K125" s="23">
        <v>0</v>
      </c>
      <c r="L125" s="23">
        <v>0</v>
      </c>
      <c r="M125" s="23">
        <v>0</v>
      </c>
      <c r="N125" s="23">
        <f t="shared" si="94"/>
        <v>129520.0096</v>
      </c>
      <c r="O125" s="25"/>
    </row>
    <row r="126" spans="2:15" x14ac:dyDescent="0.2">
      <c r="B126" s="32" t="s">
        <v>204</v>
      </c>
      <c r="C126" s="38" t="s">
        <v>205</v>
      </c>
      <c r="D126" s="23">
        <v>50000</v>
      </c>
      <c r="E126" s="23">
        <v>50000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32214</v>
      </c>
      <c r="L126" s="23">
        <v>0</v>
      </c>
      <c r="M126" s="23">
        <v>0</v>
      </c>
      <c r="N126" s="23">
        <f t="shared" si="94"/>
        <v>32214</v>
      </c>
    </row>
    <row r="127" spans="2:15" x14ac:dyDescent="0.2">
      <c r="B127" s="32" t="s">
        <v>206</v>
      </c>
      <c r="C127" s="59" t="s">
        <v>207</v>
      </c>
      <c r="D127" s="23">
        <v>599000</v>
      </c>
      <c r="E127" s="23">
        <v>599000</v>
      </c>
      <c r="F127" s="23">
        <v>333.66860000000003</v>
      </c>
      <c r="G127" s="23">
        <v>6138.9753999999994</v>
      </c>
      <c r="H127" s="23">
        <v>3238.9740000000002</v>
      </c>
      <c r="I127" s="23">
        <v>38354.248</v>
      </c>
      <c r="J127" s="23">
        <v>18684.0481</v>
      </c>
      <c r="K127" s="23">
        <v>9736.652</v>
      </c>
      <c r="L127" s="23">
        <v>7403.2791999999999</v>
      </c>
      <c r="M127" s="23">
        <v>20861.985099999998</v>
      </c>
      <c r="N127" s="23">
        <f t="shared" si="94"/>
        <v>104751.83040000001</v>
      </c>
    </row>
    <row r="128" spans="2:15" x14ac:dyDescent="0.2">
      <c r="B128" s="34">
        <v>236</v>
      </c>
      <c r="C128" s="41" t="s">
        <v>208</v>
      </c>
      <c r="D128" s="17">
        <f t="shared" ref="D128:N128" si="95">+D129+D133+D137+D140+D143</f>
        <v>1800000</v>
      </c>
      <c r="E128" s="17">
        <v>1838000</v>
      </c>
      <c r="F128" s="17">
        <f t="shared" si="95"/>
        <v>4187.7727999999997</v>
      </c>
      <c r="G128" s="17">
        <f t="shared" si="95"/>
        <v>10618.432799999999</v>
      </c>
      <c r="H128" s="17">
        <f t="shared" si="95"/>
        <v>6921.9867999999997</v>
      </c>
      <c r="I128" s="17">
        <f t="shared" si="95"/>
        <v>56690.728199999998</v>
      </c>
      <c r="J128" s="17">
        <f t="shared" si="95"/>
        <v>47349.260999999999</v>
      </c>
      <c r="K128" s="17">
        <f t="shared" si="95"/>
        <v>101911.85639999999</v>
      </c>
      <c r="L128" s="17">
        <f t="shared" ref="L128:M128" si="96">+L129+L133+L137+L140+L143</f>
        <v>7516.3522000000012</v>
      </c>
      <c r="M128" s="17">
        <f t="shared" si="96"/>
        <v>30753.391899999995</v>
      </c>
      <c r="N128" s="17">
        <f t="shared" si="95"/>
        <v>265949.78210000001</v>
      </c>
    </row>
    <row r="129" spans="2:14" x14ac:dyDescent="0.2">
      <c r="B129" s="56">
        <v>2361</v>
      </c>
      <c r="C129" s="62" t="s">
        <v>209</v>
      </c>
      <c r="D129" s="20">
        <f t="shared" ref="D129:F129" si="97">SUM(D130:D132)</f>
        <v>300000</v>
      </c>
      <c r="E129" s="20">
        <v>300000</v>
      </c>
      <c r="F129" s="20">
        <f t="shared" si="97"/>
        <v>0</v>
      </c>
      <c r="G129" s="20">
        <f t="shared" ref="G129:N129" si="98">SUM(G130:G132)</f>
        <v>0</v>
      </c>
      <c r="H129" s="20">
        <f t="shared" si="98"/>
        <v>0</v>
      </c>
      <c r="I129" s="20">
        <f t="shared" si="98"/>
        <v>22782.413399999998</v>
      </c>
      <c r="J129" s="20">
        <f t="shared" si="98"/>
        <v>0</v>
      </c>
      <c r="K129" s="20">
        <f t="shared" si="98"/>
        <v>956.74399999999991</v>
      </c>
      <c r="L129" s="20">
        <f t="shared" ref="L129:M129" si="99">SUM(L130:L132)</f>
        <v>0</v>
      </c>
      <c r="M129" s="20">
        <f t="shared" si="99"/>
        <v>2534.5928000000004</v>
      </c>
      <c r="N129" s="20">
        <f t="shared" si="98"/>
        <v>26273.750199999999</v>
      </c>
    </row>
    <row r="130" spans="2:14" x14ac:dyDescent="0.2">
      <c r="B130" s="32" t="s">
        <v>210</v>
      </c>
      <c r="C130" s="38" t="s">
        <v>211</v>
      </c>
      <c r="D130" s="23">
        <v>100000</v>
      </c>
      <c r="E130" s="23">
        <v>100000</v>
      </c>
      <c r="F130" s="23">
        <v>0</v>
      </c>
      <c r="G130" s="23">
        <v>0</v>
      </c>
      <c r="H130" s="23">
        <v>0</v>
      </c>
      <c r="I130" s="23">
        <v>514.99919999999997</v>
      </c>
      <c r="J130" s="23">
        <v>0</v>
      </c>
      <c r="K130" s="23">
        <v>956.74399999999991</v>
      </c>
      <c r="L130" s="23">
        <v>0</v>
      </c>
      <c r="M130" s="23">
        <v>715.31600000000003</v>
      </c>
      <c r="N130" s="23">
        <f t="shared" ref="N130:N132" si="100">+F130+G130+H130+I130+J130+K130+L130+M130</f>
        <v>2187.0591999999997</v>
      </c>
    </row>
    <row r="131" spans="2:14" x14ac:dyDescent="0.2">
      <c r="B131" s="32" t="s">
        <v>212</v>
      </c>
      <c r="C131" s="38" t="s">
        <v>213</v>
      </c>
      <c r="D131" s="23">
        <v>100000</v>
      </c>
      <c r="E131" s="23">
        <v>100000</v>
      </c>
      <c r="F131" s="23">
        <v>0</v>
      </c>
      <c r="G131" s="23">
        <v>0</v>
      </c>
      <c r="H131" s="23">
        <v>0</v>
      </c>
      <c r="I131" s="23">
        <v>22267.414199999999</v>
      </c>
      <c r="J131" s="23">
        <v>0</v>
      </c>
      <c r="K131" s="23">
        <v>0</v>
      </c>
      <c r="L131" s="23">
        <v>0</v>
      </c>
      <c r="M131" s="23">
        <v>1819.2768000000001</v>
      </c>
      <c r="N131" s="23">
        <f t="shared" si="100"/>
        <v>24086.690999999999</v>
      </c>
    </row>
    <row r="132" spans="2:14" x14ac:dyDescent="0.2">
      <c r="B132" s="32" t="s">
        <v>214</v>
      </c>
      <c r="C132" s="38" t="s">
        <v>215</v>
      </c>
      <c r="D132" s="23">
        <v>100000</v>
      </c>
      <c r="E132" s="23">
        <v>100000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f t="shared" si="100"/>
        <v>0</v>
      </c>
    </row>
    <row r="133" spans="2:14" x14ac:dyDescent="0.2">
      <c r="B133" s="56">
        <v>2362</v>
      </c>
      <c r="C133" s="57" t="s">
        <v>216</v>
      </c>
      <c r="D133" s="20">
        <f t="shared" ref="D133:F133" si="101">SUM(D134:D136)</f>
        <v>300000</v>
      </c>
      <c r="E133" s="20">
        <v>300000</v>
      </c>
      <c r="F133" s="20">
        <f t="shared" si="101"/>
        <v>0</v>
      </c>
      <c r="G133" s="20">
        <f t="shared" ref="G133:N133" si="102">SUM(G134:G136)</f>
        <v>0</v>
      </c>
      <c r="H133" s="20">
        <f t="shared" si="102"/>
        <v>0</v>
      </c>
      <c r="I133" s="20">
        <f t="shared" si="102"/>
        <v>0</v>
      </c>
      <c r="J133" s="20">
        <f t="shared" si="102"/>
        <v>1840</v>
      </c>
      <c r="K133" s="20">
        <f t="shared" si="102"/>
        <v>22334.0016</v>
      </c>
      <c r="L133" s="20">
        <f t="shared" ref="L133:M133" si="103">SUM(L134:L136)</f>
        <v>1119.9969999999998</v>
      </c>
      <c r="M133" s="20">
        <f t="shared" si="103"/>
        <v>2099.0065999999997</v>
      </c>
      <c r="N133" s="20">
        <f t="shared" si="102"/>
        <v>27393.0052</v>
      </c>
    </row>
    <row r="134" spans="2:14" x14ac:dyDescent="0.2">
      <c r="B134" s="32" t="s">
        <v>217</v>
      </c>
      <c r="C134" s="38" t="s">
        <v>218</v>
      </c>
      <c r="D134" s="23">
        <v>100000</v>
      </c>
      <c r="E134" s="23">
        <v>100000</v>
      </c>
      <c r="F134" s="23">
        <v>0</v>
      </c>
      <c r="G134" s="23">
        <v>0</v>
      </c>
      <c r="H134" s="23">
        <v>0</v>
      </c>
      <c r="I134" s="23">
        <v>0</v>
      </c>
      <c r="J134" s="23">
        <v>1840</v>
      </c>
      <c r="K134" s="23">
        <v>0</v>
      </c>
      <c r="L134" s="23">
        <v>1119.9969999999998</v>
      </c>
      <c r="M134" s="23">
        <v>2099.0065999999997</v>
      </c>
      <c r="N134" s="23">
        <f t="shared" ref="N134:N136" si="104">+F134+G134+H134+I134+J134+K134+L134+M134</f>
        <v>5059.0036</v>
      </c>
    </row>
    <row r="135" spans="2:14" x14ac:dyDescent="0.2">
      <c r="B135" s="32" t="s">
        <v>219</v>
      </c>
      <c r="C135" s="38" t="s">
        <v>220</v>
      </c>
      <c r="D135" s="23">
        <v>100000</v>
      </c>
      <c r="E135" s="23">
        <v>100000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22334.0016</v>
      </c>
      <c r="L135" s="23">
        <v>0</v>
      </c>
      <c r="M135" s="23">
        <v>0</v>
      </c>
      <c r="N135" s="23">
        <f t="shared" si="104"/>
        <v>22334.0016</v>
      </c>
    </row>
    <row r="136" spans="2:14" x14ac:dyDescent="0.2">
      <c r="B136" s="32" t="s">
        <v>221</v>
      </c>
      <c r="C136" s="38" t="s">
        <v>222</v>
      </c>
      <c r="D136" s="23">
        <v>100000</v>
      </c>
      <c r="E136" s="23">
        <v>100000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f t="shared" si="104"/>
        <v>0</v>
      </c>
    </row>
    <row r="137" spans="2:14" x14ac:dyDescent="0.2">
      <c r="B137" s="56">
        <v>2363</v>
      </c>
      <c r="C137" s="57" t="s">
        <v>223</v>
      </c>
      <c r="D137" s="20">
        <f t="shared" ref="D137:N137" si="105">+D138+D139</f>
        <v>900000</v>
      </c>
      <c r="E137" s="20">
        <v>938000</v>
      </c>
      <c r="F137" s="20">
        <f t="shared" si="105"/>
        <v>4187.7727999999997</v>
      </c>
      <c r="G137" s="20">
        <f t="shared" si="105"/>
        <v>10618.432799999999</v>
      </c>
      <c r="H137" s="20">
        <f t="shared" si="105"/>
        <v>6921.9867999999997</v>
      </c>
      <c r="I137" s="20">
        <f t="shared" si="105"/>
        <v>33908.3148</v>
      </c>
      <c r="J137" s="20">
        <f t="shared" si="105"/>
        <v>45509.260999999999</v>
      </c>
      <c r="K137" s="20">
        <f t="shared" si="105"/>
        <v>78621.110799999995</v>
      </c>
      <c r="L137" s="20">
        <f t="shared" ref="L137:M137" si="106">+L138+L139</f>
        <v>6396.3552000000009</v>
      </c>
      <c r="M137" s="20">
        <f t="shared" si="106"/>
        <v>26119.792499999996</v>
      </c>
      <c r="N137" s="20">
        <f t="shared" si="105"/>
        <v>212283.02670000002</v>
      </c>
    </row>
    <row r="138" spans="2:14" ht="16.5" customHeight="1" x14ac:dyDescent="0.2">
      <c r="B138" s="32" t="s">
        <v>224</v>
      </c>
      <c r="C138" s="33" t="s">
        <v>225</v>
      </c>
      <c r="D138" s="23">
        <v>800000</v>
      </c>
      <c r="E138" s="23">
        <v>800000</v>
      </c>
      <c r="F138" s="23">
        <v>4187.7727999999997</v>
      </c>
      <c r="G138" s="23">
        <v>0</v>
      </c>
      <c r="H138" s="23">
        <v>508.03</v>
      </c>
      <c r="I138" s="23">
        <v>6680.9948000000004</v>
      </c>
      <c r="J138" s="23">
        <v>33606.006000000001</v>
      </c>
      <c r="K138" s="23">
        <v>899.39600000000007</v>
      </c>
      <c r="L138" s="23">
        <v>525.99680000000001</v>
      </c>
      <c r="M138" s="23">
        <v>349.6</v>
      </c>
      <c r="N138" s="23">
        <f t="shared" ref="N138:N139" si="107">+F138+G138+H138+I138+J138+K138+L138+M138</f>
        <v>46757.796399999999</v>
      </c>
    </row>
    <row r="139" spans="2:14" ht="16.5" customHeight="1" x14ac:dyDescent="0.2">
      <c r="B139" s="55" t="s">
        <v>226</v>
      </c>
      <c r="C139" s="33" t="s">
        <v>227</v>
      </c>
      <c r="D139" s="42">
        <v>100000</v>
      </c>
      <c r="E139" s="42">
        <v>138000</v>
      </c>
      <c r="F139" s="42">
        <v>0</v>
      </c>
      <c r="G139" s="42">
        <v>10618.432799999999</v>
      </c>
      <c r="H139" s="42">
        <v>6413.9567999999999</v>
      </c>
      <c r="I139" s="42">
        <v>27227.32</v>
      </c>
      <c r="J139" s="42">
        <v>11903.255000000001</v>
      </c>
      <c r="K139" s="42">
        <v>77721.714800000002</v>
      </c>
      <c r="L139" s="42">
        <v>5870.358400000001</v>
      </c>
      <c r="M139" s="42">
        <v>25770.192499999997</v>
      </c>
      <c r="N139" s="23">
        <f t="shared" si="107"/>
        <v>165525.23030000002</v>
      </c>
    </row>
    <row r="140" spans="2:14" x14ac:dyDescent="0.2">
      <c r="B140" s="56">
        <v>2364</v>
      </c>
      <c r="C140" s="57" t="s">
        <v>228</v>
      </c>
      <c r="D140" s="20">
        <f t="shared" ref="D140:N140" si="108">+D141+D142</f>
        <v>200000</v>
      </c>
      <c r="E140" s="20">
        <v>200000</v>
      </c>
      <c r="F140" s="20">
        <f t="shared" si="108"/>
        <v>0</v>
      </c>
      <c r="G140" s="20">
        <f t="shared" si="108"/>
        <v>0</v>
      </c>
      <c r="H140" s="20">
        <f t="shared" si="108"/>
        <v>0</v>
      </c>
      <c r="I140" s="20">
        <f t="shared" si="108"/>
        <v>0</v>
      </c>
      <c r="J140" s="20">
        <f t="shared" si="108"/>
        <v>0</v>
      </c>
      <c r="K140" s="20">
        <f t="shared" si="108"/>
        <v>0</v>
      </c>
      <c r="L140" s="20">
        <f t="shared" ref="L140:M140" si="109">+L141+L142</f>
        <v>0</v>
      </c>
      <c r="M140" s="20">
        <f t="shared" si="109"/>
        <v>0</v>
      </c>
      <c r="N140" s="20">
        <f t="shared" si="108"/>
        <v>0</v>
      </c>
    </row>
    <row r="141" spans="2:14" ht="13.5" customHeight="1" x14ac:dyDescent="0.2">
      <c r="B141" s="32" t="s">
        <v>229</v>
      </c>
      <c r="C141" s="38" t="s">
        <v>230</v>
      </c>
      <c r="D141" s="23">
        <v>100000</v>
      </c>
      <c r="E141" s="23">
        <v>100000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f t="shared" ref="N141:N142" si="110">+F141+G141+H141+I141+J141+K141+L141+M141</f>
        <v>0</v>
      </c>
    </row>
    <row r="142" spans="2:14" ht="14.25" customHeight="1" x14ac:dyDescent="0.2">
      <c r="B142" s="32" t="s">
        <v>231</v>
      </c>
      <c r="C142" s="38" t="s">
        <v>232</v>
      </c>
      <c r="D142" s="23">
        <v>100000</v>
      </c>
      <c r="E142" s="23">
        <v>100000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f t="shared" si="110"/>
        <v>0</v>
      </c>
    </row>
    <row r="143" spans="2:14" ht="17.25" customHeight="1" x14ac:dyDescent="0.2">
      <c r="B143" s="56">
        <v>2369</v>
      </c>
      <c r="C143" s="57" t="s">
        <v>233</v>
      </c>
      <c r="D143" s="20">
        <f t="shared" ref="D143:N143" si="111">+D144</f>
        <v>100000</v>
      </c>
      <c r="E143" s="20">
        <v>100000</v>
      </c>
      <c r="F143" s="20">
        <f t="shared" si="111"/>
        <v>0</v>
      </c>
      <c r="G143" s="20">
        <f t="shared" si="111"/>
        <v>0</v>
      </c>
      <c r="H143" s="20">
        <f t="shared" si="111"/>
        <v>0</v>
      </c>
      <c r="I143" s="20">
        <f t="shared" si="111"/>
        <v>0</v>
      </c>
      <c r="J143" s="20">
        <f t="shared" si="111"/>
        <v>0</v>
      </c>
      <c r="K143" s="20">
        <f t="shared" si="111"/>
        <v>0</v>
      </c>
      <c r="L143" s="20">
        <f t="shared" si="111"/>
        <v>0</v>
      </c>
      <c r="M143" s="20">
        <f t="shared" si="111"/>
        <v>0</v>
      </c>
      <c r="N143" s="20">
        <f t="shared" si="111"/>
        <v>0</v>
      </c>
    </row>
    <row r="144" spans="2:14" ht="17.25" customHeight="1" x14ac:dyDescent="0.2">
      <c r="B144" s="49" t="s">
        <v>234</v>
      </c>
      <c r="C144" s="58" t="s">
        <v>235</v>
      </c>
      <c r="D144" s="23">
        <v>100000</v>
      </c>
      <c r="E144" s="23">
        <v>100000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f>+F144+G144+H144+I144+J144+K144+L144+M144</f>
        <v>0</v>
      </c>
    </row>
    <row r="145" spans="2:15" ht="25.5" x14ac:dyDescent="0.2">
      <c r="B145" s="34">
        <v>237</v>
      </c>
      <c r="C145" s="41" t="s">
        <v>236</v>
      </c>
      <c r="D145" s="17">
        <f t="shared" ref="D145:N145" si="112">+D146+D150</f>
        <v>15100000</v>
      </c>
      <c r="E145" s="17">
        <v>15022000</v>
      </c>
      <c r="F145" s="17">
        <f t="shared" si="112"/>
        <v>1145001.9800000002</v>
      </c>
      <c r="G145" s="17">
        <f t="shared" si="112"/>
        <v>2613964.8818000024</v>
      </c>
      <c r="H145" s="17">
        <f t="shared" si="112"/>
        <v>1119260.9770000018</v>
      </c>
      <c r="I145" s="17">
        <f t="shared" si="112"/>
        <v>1125154.8312000001</v>
      </c>
      <c r="J145" s="17">
        <f t="shared" si="112"/>
        <v>1143822.6188000001</v>
      </c>
      <c r="K145" s="17">
        <f t="shared" si="112"/>
        <v>1183660.2389999998</v>
      </c>
      <c r="L145" s="17">
        <f t="shared" ref="L145:M145" si="113">+L146+L150</f>
        <v>1156681.0464000022</v>
      </c>
      <c r="M145" s="17">
        <f t="shared" si="113"/>
        <v>2691663.1498000021</v>
      </c>
      <c r="N145" s="17">
        <f t="shared" si="112"/>
        <v>12179209.724000009</v>
      </c>
    </row>
    <row r="146" spans="2:15" x14ac:dyDescent="0.2">
      <c r="B146" s="56">
        <v>2371</v>
      </c>
      <c r="C146" s="57" t="s">
        <v>237</v>
      </c>
      <c r="D146" s="63">
        <f t="shared" ref="D146:F146" si="114">SUM(D147:D149)</f>
        <v>14700000</v>
      </c>
      <c r="E146" s="63">
        <v>14622000</v>
      </c>
      <c r="F146" s="63">
        <f t="shared" si="114"/>
        <v>1113324.8800000001</v>
      </c>
      <c r="G146" s="63">
        <f t="shared" ref="G146:N146" si="115">SUM(G147:G149)</f>
        <v>2612324.8800000022</v>
      </c>
      <c r="H146" s="63">
        <f t="shared" si="115"/>
        <v>1118135.9800000018</v>
      </c>
      <c r="I146" s="63">
        <f t="shared" si="115"/>
        <v>1125154.8312000001</v>
      </c>
      <c r="J146" s="63">
        <f t="shared" si="115"/>
        <v>1126511.24</v>
      </c>
      <c r="K146" s="63">
        <f t="shared" si="115"/>
        <v>1153843.3499999999</v>
      </c>
      <c r="L146" s="63">
        <f t="shared" ref="L146:M146" si="116">SUM(L147:L149)</f>
        <v>1132976.0500000021</v>
      </c>
      <c r="M146" s="63">
        <f t="shared" si="116"/>
        <v>2680871.2100000023</v>
      </c>
      <c r="N146" s="63">
        <f t="shared" si="115"/>
        <v>12063142.421200009</v>
      </c>
    </row>
    <row r="147" spans="2:15" x14ac:dyDescent="0.2">
      <c r="B147" s="32" t="s">
        <v>238</v>
      </c>
      <c r="C147" s="38" t="s">
        <v>239</v>
      </c>
      <c r="D147" s="23">
        <v>7400000</v>
      </c>
      <c r="E147" s="23">
        <v>7400000</v>
      </c>
      <c r="F147" s="23">
        <v>568052.47000000009</v>
      </c>
      <c r="G147" s="23">
        <v>2068052.4700000011</v>
      </c>
      <c r="H147" s="23">
        <v>568324.97000000102</v>
      </c>
      <c r="I147" s="23">
        <v>568052.47000000009</v>
      </c>
      <c r="J147" s="23">
        <v>574953.15</v>
      </c>
      <c r="K147" s="23">
        <v>588378.05499999993</v>
      </c>
      <c r="L147" s="23">
        <v>578378.0550000011</v>
      </c>
      <c r="M147" s="23">
        <v>752325.63500000117</v>
      </c>
      <c r="N147" s="23">
        <f t="shared" ref="N147:N149" si="117">+F147+G147+H147+I147+J147+K147+L147+M147</f>
        <v>6266517.275000006</v>
      </c>
      <c r="O147" s="8"/>
    </row>
    <row r="148" spans="2:15" x14ac:dyDescent="0.2">
      <c r="B148" s="32" t="s">
        <v>240</v>
      </c>
      <c r="C148" s="38" t="s">
        <v>241</v>
      </c>
      <c r="D148" s="23">
        <v>7200000</v>
      </c>
      <c r="E148" s="23">
        <v>7122000</v>
      </c>
      <c r="F148" s="23">
        <v>545272.41</v>
      </c>
      <c r="G148" s="23">
        <v>544272.41000000096</v>
      </c>
      <c r="H148" s="23">
        <v>549811.01000000094</v>
      </c>
      <c r="I148" s="23">
        <v>544272.41</v>
      </c>
      <c r="J148" s="23">
        <v>551173.09</v>
      </c>
      <c r="K148" s="23">
        <v>564597.995</v>
      </c>
      <c r="L148" s="23">
        <v>554597.99500000104</v>
      </c>
      <c r="M148" s="23">
        <v>1928545.5750000011</v>
      </c>
      <c r="N148" s="23">
        <f t="shared" si="117"/>
        <v>5782542.8950000042</v>
      </c>
      <c r="O148" s="8"/>
    </row>
    <row r="149" spans="2:15" x14ac:dyDescent="0.2">
      <c r="B149" s="32" t="s">
        <v>242</v>
      </c>
      <c r="C149" s="38" t="s">
        <v>243</v>
      </c>
      <c r="D149" s="23">
        <v>100000</v>
      </c>
      <c r="E149" s="23">
        <v>100000</v>
      </c>
      <c r="F149" s="23">
        <v>0</v>
      </c>
      <c r="G149" s="23">
        <v>0</v>
      </c>
      <c r="H149" s="23">
        <v>0</v>
      </c>
      <c r="I149" s="23">
        <v>12829.951199999998</v>
      </c>
      <c r="J149" s="23">
        <v>385</v>
      </c>
      <c r="K149" s="23">
        <v>867.3</v>
      </c>
      <c r="L149" s="23">
        <v>0</v>
      </c>
      <c r="M149" s="23">
        <v>0</v>
      </c>
      <c r="N149" s="23">
        <f t="shared" si="117"/>
        <v>14082.251199999997</v>
      </c>
    </row>
    <row r="150" spans="2:15" x14ac:dyDescent="0.2">
      <c r="B150" s="56">
        <v>2372</v>
      </c>
      <c r="C150" s="57" t="s">
        <v>244</v>
      </c>
      <c r="D150" s="63">
        <f t="shared" ref="D150:N150" si="118">+D151+D152</f>
        <v>400000</v>
      </c>
      <c r="E150" s="63">
        <v>400000</v>
      </c>
      <c r="F150" s="63">
        <f t="shared" si="118"/>
        <v>31677.1</v>
      </c>
      <c r="G150" s="63">
        <f t="shared" si="118"/>
        <v>1640.0018</v>
      </c>
      <c r="H150" s="63">
        <f t="shared" si="118"/>
        <v>1124.9969999999998</v>
      </c>
      <c r="I150" s="63">
        <f t="shared" si="118"/>
        <v>0</v>
      </c>
      <c r="J150" s="63">
        <f t="shared" si="118"/>
        <v>17311.378799999999</v>
      </c>
      <c r="K150" s="63">
        <f t="shared" si="118"/>
        <v>29816.888999999999</v>
      </c>
      <c r="L150" s="63">
        <f t="shared" ref="L150:M150" si="119">+L151+L152</f>
        <v>23704.996400000004</v>
      </c>
      <c r="M150" s="20">
        <f t="shared" si="119"/>
        <v>10791.9398</v>
      </c>
      <c r="N150" s="63">
        <f t="shared" si="118"/>
        <v>116067.3028</v>
      </c>
    </row>
    <row r="151" spans="2:15" x14ac:dyDescent="0.2">
      <c r="B151" s="49" t="s">
        <v>245</v>
      </c>
      <c r="C151" s="64" t="s">
        <v>246</v>
      </c>
      <c r="D151" s="23">
        <v>300000</v>
      </c>
      <c r="E151" s="23">
        <v>300000</v>
      </c>
      <c r="F151" s="23">
        <v>31677.1</v>
      </c>
      <c r="G151" s="23">
        <v>0</v>
      </c>
      <c r="H151" s="23">
        <v>0</v>
      </c>
      <c r="I151" s="23">
        <v>0</v>
      </c>
      <c r="J151" s="23">
        <v>5655.8933999999999</v>
      </c>
      <c r="K151" s="23">
        <v>0</v>
      </c>
      <c r="L151" s="23">
        <v>0</v>
      </c>
      <c r="M151" s="23">
        <v>0</v>
      </c>
      <c r="N151" s="23">
        <f t="shared" ref="N151:N152" si="120">+F151+G151+H151+I151+J151+K151+L151+M151</f>
        <v>37332.993399999999</v>
      </c>
    </row>
    <row r="152" spans="2:15" ht="16.5" customHeight="1" x14ac:dyDescent="0.2">
      <c r="B152" s="32" t="s">
        <v>247</v>
      </c>
      <c r="C152" s="47" t="s">
        <v>248</v>
      </c>
      <c r="D152" s="23">
        <v>100000</v>
      </c>
      <c r="E152" s="23">
        <v>100000</v>
      </c>
      <c r="F152" s="23">
        <v>0</v>
      </c>
      <c r="G152" s="23">
        <v>1640.0018</v>
      </c>
      <c r="H152" s="23">
        <v>1124.9969999999998</v>
      </c>
      <c r="I152" s="23">
        <v>0</v>
      </c>
      <c r="J152" s="23">
        <v>11655.4854</v>
      </c>
      <c r="K152" s="23">
        <v>29816.888999999999</v>
      </c>
      <c r="L152" s="23">
        <v>23704.996400000004</v>
      </c>
      <c r="M152" s="23">
        <v>10791.9398</v>
      </c>
      <c r="N152" s="23">
        <f t="shared" si="120"/>
        <v>78734.309399999998</v>
      </c>
    </row>
    <row r="153" spans="2:15" x14ac:dyDescent="0.2">
      <c r="B153" s="34">
        <v>239</v>
      </c>
      <c r="C153" s="54" t="s">
        <v>249</v>
      </c>
      <c r="D153" s="17">
        <f t="shared" ref="D153:N153" si="121">+D154+D155+D156+D157+D158+D159+D160+D161</f>
        <v>9600999</v>
      </c>
      <c r="E153" s="17">
        <v>9443999</v>
      </c>
      <c r="F153" s="17">
        <f t="shared" si="121"/>
        <v>170064.38479999997</v>
      </c>
      <c r="G153" s="17">
        <f t="shared" si="121"/>
        <v>1631682.1433999999</v>
      </c>
      <c r="H153" s="17">
        <f t="shared" si="121"/>
        <v>58350.747600000002</v>
      </c>
      <c r="I153" s="17">
        <f t="shared" si="121"/>
        <v>1541718.3616999995</v>
      </c>
      <c r="J153" s="17">
        <f t="shared" si="121"/>
        <v>1047585.7539440001</v>
      </c>
      <c r="K153" s="17">
        <f t="shared" si="121"/>
        <v>378886.21179999999</v>
      </c>
      <c r="L153" s="17">
        <f t="shared" ref="L153:M153" si="122">+L154+L155+L156+L157+L158+L159+L160+L161</f>
        <v>3933180.3709999993</v>
      </c>
      <c r="M153" s="17">
        <f t="shared" si="122"/>
        <v>724264.67729999998</v>
      </c>
      <c r="N153" s="17">
        <f t="shared" si="121"/>
        <v>9485732.651544001</v>
      </c>
    </row>
    <row r="154" spans="2:15" x14ac:dyDescent="0.2">
      <c r="B154" s="32" t="s">
        <v>250</v>
      </c>
      <c r="C154" s="47" t="s">
        <v>251</v>
      </c>
      <c r="D154" s="23">
        <v>800000</v>
      </c>
      <c r="E154" s="23">
        <v>800000</v>
      </c>
      <c r="F154" s="23">
        <v>155007.58479999998</v>
      </c>
      <c r="G154" s="23">
        <v>39020.720000000001</v>
      </c>
      <c r="H154" s="23">
        <v>33043.480000000003</v>
      </c>
      <c r="I154" s="23">
        <v>71993.157000000007</v>
      </c>
      <c r="J154" s="23">
        <v>162488.5306</v>
      </c>
      <c r="K154" s="23">
        <v>35826.57</v>
      </c>
      <c r="L154" s="23">
        <v>1190.0005000000001</v>
      </c>
      <c r="M154" s="23">
        <v>120072.86989999999</v>
      </c>
      <c r="N154" s="23">
        <f t="shared" ref="N154:N162" si="123">+F154+G154+H154+I154+J154+K154+L154+M154</f>
        <v>618642.91280000005</v>
      </c>
    </row>
    <row r="155" spans="2:15" ht="16.5" customHeight="1" x14ac:dyDescent="0.2">
      <c r="B155" s="32" t="s">
        <v>252</v>
      </c>
      <c r="C155" s="47" t="s">
        <v>253</v>
      </c>
      <c r="D155" s="23">
        <v>7600000</v>
      </c>
      <c r="E155" s="23">
        <v>7428000</v>
      </c>
      <c r="F155" s="23">
        <v>13732.25</v>
      </c>
      <c r="G155" s="23">
        <v>1529624.4065999999</v>
      </c>
      <c r="H155" s="23">
        <v>8403.1104000000014</v>
      </c>
      <c r="I155" s="23">
        <v>1263681.8115999999</v>
      </c>
      <c r="J155" s="23">
        <v>522191.34280000004</v>
      </c>
      <c r="K155" s="23">
        <v>268261.07020000002</v>
      </c>
      <c r="L155" s="23">
        <v>81602.793799999985</v>
      </c>
      <c r="M155" s="23">
        <v>461428.35639999999</v>
      </c>
      <c r="N155" s="23">
        <f t="shared" si="123"/>
        <v>4148925.1417999999</v>
      </c>
    </row>
    <row r="156" spans="2:15" x14ac:dyDescent="0.2">
      <c r="B156" s="32" t="s">
        <v>254</v>
      </c>
      <c r="C156" s="33" t="s">
        <v>255</v>
      </c>
      <c r="D156" s="23">
        <v>100000</v>
      </c>
      <c r="E156" s="23">
        <v>100000</v>
      </c>
      <c r="F156" s="23">
        <v>0</v>
      </c>
      <c r="G156" s="23">
        <v>0</v>
      </c>
      <c r="H156" s="23">
        <v>0</v>
      </c>
      <c r="I156" s="23">
        <v>0</v>
      </c>
      <c r="J156" s="23">
        <v>4958.8319999999994</v>
      </c>
      <c r="K156" s="23">
        <v>4631.5</v>
      </c>
      <c r="L156" s="23">
        <v>0</v>
      </c>
      <c r="M156" s="23">
        <v>0</v>
      </c>
      <c r="N156" s="23">
        <f t="shared" si="123"/>
        <v>9590.3319999999985</v>
      </c>
    </row>
    <row r="157" spans="2:15" ht="15.75" customHeight="1" x14ac:dyDescent="0.2">
      <c r="B157" s="49" t="s">
        <v>256</v>
      </c>
      <c r="C157" s="64" t="s">
        <v>257</v>
      </c>
      <c r="D157" s="23">
        <v>50999</v>
      </c>
      <c r="E157" s="23">
        <v>50999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f t="shared" si="123"/>
        <v>0</v>
      </c>
    </row>
    <row r="158" spans="2:15" x14ac:dyDescent="0.2">
      <c r="B158" s="49" t="s">
        <v>258</v>
      </c>
      <c r="C158" s="64" t="s">
        <v>259</v>
      </c>
      <c r="D158" s="23">
        <v>50000</v>
      </c>
      <c r="E158" s="23">
        <v>50000</v>
      </c>
      <c r="F158" s="23">
        <v>0</v>
      </c>
      <c r="G158" s="23">
        <v>59000</v>
      </c>
      <c r="H158" s="23">
        <v>2119.3000000000002</v>
      </c>
      <c r="I158" s="23">
        <v>0</v>
      </c>
      <c r="J158" s="23">
        <v>89299.197390000001</v>
      </c>
      <c r="K158" s="23">
        <v>25960</v>
      </c>
      <c r="L158" s="23">
        <v>5273.0120000000006</v>
      </c>
      <c r="M158" s="23">
        <v>61063.85</v>
      </c>
      <c r="N158" s="23">
        <f t="shared" si="123"/>
        <v>242715.35939</v>
      </c>
    </row>
    <row r="159" spans="2:15" ht="16.5" customHeight="1" x14ac:dyDescent="0.2">
      <c r="B159" s="32" t="s">
        <v>260</v>
      </c>
      <c r="C159" s="47" t="s">
        <v>261</v>
      </c>
      <c r="D159" s="23">
        <v>800000</v>
      </c>
      <c r="E159" s="23">
        <v>800000</v>
      </c>
      <c r="F159" s="23">
        <v>1324.55</v>
      </c>
      <c r="G159" s="23">
        <v>4037.0168000000003</v>
      </c>
      <c r="H159" s="23">
        <v>12715.774399999998</v>
      </c>
      <c r="I159" s="23">
        <v>155754.81390000001</v>
      </c>
      <c r="J159" s="23">
        <v>247770.83835399998</v>
      </c>
      <c r="K159" s="23">
        <v>20523.621999999999</v>
      </c>
      <c r="L159" s="23">
        <v>3808001.5586999995</v>
      </c>
      <c r="M159" s="23">
        <v>54174.602400000003</v>
      </c>
      <c r="N159" s="23">
        <f t="shared" si="123"/>
        <v>4304302.7765539996</v>
      </c>
    </row>
    <row r="160" spans="2:15" ht="16.5" customHeight="1" x14ac:dyDescent="0.2">
      <c r="B160" s="32" t="s">
        <v>262</v>
      </c>
      <c r="C160" s="47" t="s">
        <v>263</v>
      </c>
      <c r="D160" s="42">
        <v>100000</v>
      </c>
      <c r="E160" s="42">
        <v>100000</v>
      </c>
      <c r="F160" s="42">
        <v>0</v>
      </c>
      <c r="G160" s="42">
        <v>0</v>
      </c>
      <c r="H160" s="42">
        <v>0</v>
      </c>
      <c r="I160" s="42">
        <v>13723.4</v>
      </c>
      <c r="J160" s="42">
        <v>1510.4</v>
      </c>
      <c r="K160" s="42">
        <v>0</v>
      </c>
      <c r="L160" s="42">
        <v>37113.006000000001</v>
      </c>
      <c r="M160" s="42">
        <v>0</v>
      </c>
      <c r="N160" s="23">
        <f t="shared" si="123"/>
        <v>52346.805999999997</v>
      </c>
    </row>
    <row r="161" spans="2:14" ht="16.5" customHeight="1" x14ac:dyDescent="0.2">
      <c r="B161" s="32" t="s">
        <v>264</v>
      </c>
      <c r="C161" s="47" t="s">
        <v>265</v>
      </c>
      <c r="D161" s="42">
        <v>100000</v>
      </c>
      <c r="E161" s="42">
        <v>100000</v>
      </c>
      <c r="F161" s="42">
        <v>0</v>
      </c>
      <c r="G161" s="42">
        <v>0</v>
      </c>
      <c r="H161" s="42">
        <v>2069.0828000000001</v>
      </c>
      <c r="I161" s="42">
        <v>36565.179199999999</v>
      </c>
      <c r="J161" s="42">
        <v>19366.612799999999</v>
      </c>
      <c r="K161" s="42">
        <v>23683.4496</v>
      </c>
      <c r="L161" s="42">
        <v>0</v>
      </c>
      <c r="M161" s="42">
        <v>27524.998599999999</v>
      </c>
      <c r="N161" s="23">
        <f t="shared" si="123"/>
        <v>109209.323</v>
      </c>
    </row>
    <row r="162" spans="2:14" ht="16.5" customHeight="1" x14ac:dyDescent="0.2">
      <c r="B162" s="32" t="s">
        <v>363</v>
      </c>
      <c r="C162" s="47" t="s">
        <v>364</v>
      </c>
      <c r="D162" s="42">
        <v>0</v>
      </c>
      <c r="E162" s="42">
        <v>5000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23">
        <f t="shared" si="123"/>
        <v>0</v>
      </c>
    </row>
    <row r="163" spans="2:14" ht="16.5" customHeight="1" x14ac:dyDescent="0.2">
      <c r="B163" s="32" t="s">
        <v>365</v>
      </c>
      <c r="C163" s="47" t="s">
        <v>366</v>
      </c>
      <c r="D163" s="42">
        <v>0</v>
      </c>
      <c r="E163" s="42">
        <v>5000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23">
        <v>0</v>
      </c>
    </row>
    <row r="164" spans="2:14" ht="16.5" customHeight="1" x14ac:dyDescent="0.2">
      <c r="B164" s="32" t="s">
        <v>367</v>
      </c>
      <c r="C164" s="47" t="s">
        <v>368</v>
      </c>
      <c r="D164" s="42">
        <v>0</v>
      </c>
      <c r="E164" s="42">
        <v>5000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23">
        <v>0</v>
      </c>
    </row>
    <row r="165" spans="2:14" x14ac:dyDescent="0.2">
      <c r="B165" s="45">
        <v>24</v>
      </c>
      <c r="C165" s="65" t="s">
        <v>266</v>
      </c>
      <c r="D165" s="14">
        <f t="shared" ref="D165:N165" si="124">+D166</f>
        <v>2280154</v>
      </c>
      <c r="E165" s="14">
        <v>1580170</v>
      </c>
      <c r="F165" s="14">
        <f t="shared" si="124"/>
        <v>60000</v>
      </c>
      <c r="G165" s="14">
        <f t="shared" si="124"/>
        <v>20000</v>
      </c>
      <c r="H165" s="14">
        <f t="shared" si="124"/>
        <v>132955</v>
      </c>
      <c r="I165" s="14">
        <f t="shared" si="124"/>
        <v>150000</v>
      </c>
      <c r="J165" s="14">
        <f t="shared" si="124"/>
        <v>20000</v>
      </c>
      <c r="K165" s="14">
        <f t="shared" si="124"/>
        <v>0</v>
      </c>
      <c r="L165" s="14">
        <f t="shared" si="124"/>
        <v>446400</v>
      </c>
      <c r="M165" s="14">
        <f t="shared" si="124"/>
        <v>39000</v>
      </c>
      <c r="N165" s="14">
        <f t="shared" si="124"/>
        <v>868355</v>
      </c>
    </row>
    <row r="166" spans="2:14" ht="25.5" x14ac:dyDescent="0.2">
      <c r="B166" s="34">
        <v>241</v>
      </c>
      <c r="C166" s="54" t="s">
        <v>267</v>
      </c>
      <c r="D166" s="66">
        <f t="shared" ref="D166:N166" si="125">+D167+D168+D169</f>
        <v>2280154</v>
      </c>
      <c r="E166" s="66">
        <v>1580170</v>
      </c>
      <c r="F166" s="66">
        <f t="shared" si="125"/>
        <v>60000</v>
      </c>
      <c r="G166" s="66">
        <f t="shared" si="125"/>
        <v>20000</v>
      </c>
      <c r="H166" s="66">
        <f t="shared" si="125"/>
        <v>132955</v>
      </c>
      <c r="I166" s="66">
        <f t="shared" si="125"/>
        <v>150000</v>
      </c>
      <c r="J166" s="66">
        <f t="shared" si="125"/>
        <v>20000</v>
      </c>
      <c r="K166" s="66">
        <f t="shared" si="125"/>
        <v>0</v>
      </c>
      <c r="L166" s="66">
        <f t="shared" ref="L166:M166" si="126">+L167+L168+L169</f>
        <v>446400</v>
      </c>
      <c r="M166" s="66">
        <f t="shared" si="126"/>
        <v>39000</v>
      </c>
      <c r="N166" s="66">
        <f t="shared" si="125"/>
        <v>868355</v>
      </c>
    </row>
    <row r="167" spans="2:14" ht="18.75" customHeight="1" x14ac:dyDescent="0.2">
      <c r="B167" s="32" t="s">
        <v>268</v>
      </c>
      <c r="C167" s="47" t="s">
        <v>269</v>
      </c>
      <c r="D167" s="23">
        <v>1000000</v>
      </c>
      <c r="E167" s="23">
        <v>1000000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356400</v>
      </c>
      <c r="M167" s="23">
        <v>0</v>
      </c>
      <c r="N167" s="23">
        <f t="shared" ref="N167:N169" si="127">+F167+G167+H167+I167+J167+K167+L167+M167</f>
        <v>356400</v>
      </c>
    </row>
    <row r="168" spans="2:14" ht="24" customHeight="1" x14ac:dyDescent="0.2">
      <c r="B168" s="32" t="s">
        <v>270</v>
      </c>
      <c r="C168" s="67" t="s">
        <v>271</v>
      </c>
      <c r="D168" s="23">
        <v>1000000</v>
      </c>
      <c r="E168" s="23">
        <v>300016</v>
      </c>
      <c r="F168" s="23">
        <v>60000</v>
      </c>
      <c r="G168" s="23">
        <v>20000</v>
      </c>
      <c r="H168" s="23">
        <v>132955</v>
      </c>
      <c r="I168" s="23">
        <v>150000</v>
      </c>
      <c r="J168" s="23">
        <v>20000</v>
      </c>
      <c r="K168" s="23">
        <v>0</v>
      </c>
      <c r="L168" s="23">
        <v>90000</v>
      </c>
      <c r="M168" s="23">
        <v>39000</v>
      </c>
      <c r="N168" s="23">
        <f t="shared" si="127"/>
        <v>511955</v>
      </c>
    </row>
    <row r="169" spans="2:14" ht="25.5" x14ac:dyDescent="0.2">
      <c r="B169" s="32" t="s">
        <v>272</v>
      </c>
      <c r="C169" s="67" t="s">
        <v>369</v>
      </c>
      <c r="D169" s="42">
        <v>280154</v>
      </c>
      <c r="E169" s="42">
        <v>280154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23">
        <f t="shared" si="127"/>
        <v>0</v>
      </c>
    </row>
    <row r="170" spans="2:14" ht="27" customHeight="1" x14ac:dyDescent="0.2">
      <c r="B170" s="45">
        <v>26</v>
      </c>
      <c r="C170" s="68" t="s">
        <v>273</v>
      </c>
      <c r="D170" s="14">
        <f t="shared" ref="D170:N170" si="128">+D171+D176+D179+D182+D185</f>
        <v>17807067</v>
      </c>
      <c r="E170" s="14">
        <v>17807067</v>
      </c>
      <c r="F170" s="14">
        <f t="shared" si="128"/>
        <v>0</v>
      </c>
      <c r="G170" s="14">
        <f t="shared" si="128"/>
        <v>25722.0648</v>
      </c>
      <c r="H170" s="14">
        <f t="shared" si="128"/>
        <v>153356.44620000001</v>
      </c>
      <c r="I170" s="14">
        <f t="shared" si="128"/>
        <v>62445.599999999999</v>
      </c>
      <c r="J170" s="14">
        <f t="shared" si="128"/>
        <v>1029080.5586</v>
      </c>
      <c r="K170" s="14">
        <f t="shared" si="128"/>
        <v>268085.44371999998</v>
      </c>
      <c r="L170" s="14">
        <f t="shared" ref="L170:M170" si="129">+L171+L176+L179+L182+L185</f>
        <v>3498179.27</v>
      </c>
      <c r="M170" s="14">
        <f t="shared" si="129"/>
        <v>1231580.101</v>
      </c>
      <c r="N170" s="14">
        <f t="shared" si="128"/>
        <v>6268449.4843199998</v>
      </c>
    </row>
    <row r="171" spans="2:14" ht="15" customHeight="1" x14ac:dyDescent="0.2">
      <c r="B171" s="34">
        <v>261</v>
      </c>
      <c r="C171" s="54" t="s">
        <v>274</v>
      </c>
      <c r="D171" s="17">
        <f t="shared" ref="D171:N171" si="130">+D172+D173+D174+D175</f>
        <v>7207067</v>
      </c>
      <c r="E171" s="17">
        <v>7207067</v>
      </c>
      <c r="F171" s="17">
        <f t="shared" si="130"/>
        <v>0</v>
      </c>
      <c r="G171" s="17">
        <f t="shared" si="130"/>
        <v>25722.0648</v>
      </c>
      <c r="H171" s="17">
        <f t="shared" si="130"/>
        <v>153356.44620000001</v>
      </c>
      <c r="I171" s="17">
        <f t="shared" si="130"/>
        <v>62445.599999999999</v>
      </c>
      <c r="J171" s="17">
        <f t="shared" si="130"/>
        <v>664080.5514</v>
      </c>
      <c r="K171" s="17">
        <f t="shared" si="130"/>
        <v>264835.48300000001</v>
      </c>
      <c r="L171" s="17">
        <f t="shared" ref="L171:M171" si="131">+L172+L173+L174+L175</f>
        <v>58106.15</v>
      </c>
      <c r="M171" s="17">
        <f t="shared" si="131"/>
        <v>129670.2</v>
      </c>
      <c r="N171" s="17">
        <f t="shared" si="130"/>
        <v>1358216.4953999999</v>
      </c>
    </row>
    <row r="172" spans="2:14" x14ac:dyDescent="0.2">
      <c r="B172" s="32" t="s">
        <v>275</v>
      </c>
      <c r="C172" s="47" t="s">
        <v>276</v>
      </c>
      <c r="D172" s="23">
        <v>224934</v>
      </c>
      <c r="E172" s="23">
        <v>1343922</v>
      </c>
      <c r="F172" s="23">
        <v>0</v>
      </c>
      <c r="G172" s="23">
        <v>25722.0648</v>
      </c>
      <c r="H172" s="23">
        <v>92040</v>
      </c>
      <c r="I172" s="23">
        <v>62445.599999999999</v>
      </c>
      <c r="J172" s="23">
        <v>430971.4</v>
      </c>
      <c r="K172" s="23">
        <v>141242.46</v>
      </c>
      <c r="L172" s="23">
        <v>58106.15</v>
      </c>
      <c r="M172" s="23">
        <v>129670.2</v>
      </c>
      <c r="N172" s="23">
        <f t="shared" ref="N172:N175" si="132">+F172+G172+H172+I172+J172+K172+L172+M172</f>
        <v>940197.87479999999</v>
      </c>
    </row>
    <row r="173" spans="2:14" ht="17.25" customHeight="1" x14ac:dyDescent="0.2">
      <c r="B173" s="32" t="s">
        <v>277</v>
      </c>
      <c r="C173" s="47" t="s">
        <v>278</v>
      </c>
      <c r="D173" s="23">
        <v>6582133</v>
      </c>
      <c r="E173" s="23">
        <v>5363145</v>
      </c>
      <c r="F173" s="23">
        <v>0</v>
      </c>
      <c r="G173" s="23">
        <v>0</v>
      </c>
      <c r="H173" s="23">
        <v>61316.446199999991</v>
      </c>
      <c r="I173" s="23">
        <v>0</v>
      </c>
      <c r="J173" s="23">
        <v>233109.1514</v>
      </c>
      <c r="K173" s="23">
        <v>74999.974000000002</v>
      </c>
      <c r="L173" s="23">
        <v>0</v>
      </c>
      <c r="M173" s="23">
        <v>0</v>
      </c>
      <c r="N173" s="23">
        <f t="shared" si="132"/>
        <v>369425.57159999997</v>
      </c>
    </row>
    <row r="174" spans="2:14" ht="18" customHeight="1" x14ac:dyDescent="0.2">
      <c r="B174" s="32" t="s">
        <v>279</v>
      </c>
      <c r="C174" s="47" t="s">
        <v>280</v>
      </c>
      <c r="D174" s="23">
        <v>200000</v>
      </c>
      <c r="E174" s="23">
        <v>200000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48593.048999999999</v>
      </c>
      <c r="L174" s="23">
        <v>0</v>
      </c>
      <c r="M174" s="23">
        <v>0</v>
      </c>
      <c r="N174" s="23">
        <f t="shared" si="132"/>
        <v>48593.048999999999</v>
      </c>
    </row>
    <row r="175" spans="2:14" ht="18.75" customHeight="1" x14ac:dyDescent="0.2">
      <c r="B175" s="32" t="s">
        <v>281</v>
      </c>
      <c r="C175" s="47" t="s">
        <v>282</v>
      </c>
      <c r="D175" s="23">
        <v>200000</v>
      </c>
      <c r="E175" s="23">
        <v>300000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f t="shared" si="132"/>
        <v>0</v>
      </c>
    </row>
    <row r="176" spans="2:14" ht="25.5" x14ac:dyDescent="0.2">
      <c r="B176" s="34">
        <v>262</v>
      </c>
      <c r="C176" s="54" t="s">
        <v>283</v>
      </c>
      <c r="D176" s="17">
        <f t="shared" ref="D176:N176" si="133">+D177+D178</f>
        <v>100000</v>
      </c>
      <c r="E176" s="17">
        <v>150000</v>
      </c>
      <c r="F176" s="17">
        <f t="shared" si="133"/>
        <v>0</v>
      </c>
      <c r="G176" s="17">
        <f t="shared" si="133"/>
        <v>0</v>
      </c>
      <c r="H176" s="17">
        <f t="shared" si="133"/>
        <v>0</v>
      </c>
      <c r="I176" s="17">
        <f t="shared" si="133"/>
        <v>0</v>
      </c>
      <c r="J176" s="17">
        <f t="shared" si="133"/>
        <v>0</v>
      </c>
      <c r="K176" s="17">
        <f t="shared" si="133"/>
        <v>0</v>
      </c>
      <c r="L176" s="17">
        <f t="shared" ref="L176:M176" si="134">+L177+L178</f>
        <v>0</v>
      </c>
      <c r="M176" s="17">
        <f t="shared" si="134"/>
        <v>7788</v>
      </c>
      <c r="N176" s="17">
        <f t="shared" si="133"/>
        <v>7788</v>
      </c>
    </row>
    <row r="177" spans="2:14" ht="18" customHeight="1" x14ac:dyDescent="0.2">
      <c r="B177" s="32" t="s">
        <v>284</v>
      </c>
      <c r="C177" s="47" t="s">
        <v>285</v>
      </c>
      <c r="D177" s="23">
        <v>50000</v>
      </c>
      <c r="E177" s="23">
        <v>100000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7788</v>
      </c>
      <c r="N177" s="23">
        <f t="shared" ref="N177:N178" si="135">+F177+G177+H177+I177+J177+K177+L177+M177</f>
        <v>7788</v>
      </c>
    </row>
    <row r="178" spans="2:14" ht="19.5" customHeight="1" x14ac:dyDescent="0.2">
      <c r="B178" s="32" t="s">
        <v>286</v>
      </c>
      <c r="C178" s="47" t="s">
        <v>287</v>
      </c>
      <c r="D178" s="23">
        <v>50000</v>
      </c>
      <c r="E178" s="23">
        <v>50000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f t="shared" si="135"/>
        <v>0</v>
      </c>
    </row>
    <row r="179" spans="2:14" ht="25.5" x14ac:dyDescent="0.2">
      <c r="B179" s="69">
        <v>264</v>
      </c>
      <c r="C179" s="41" t="s">
        <v>288</v>
      </c>
      <c r="D179" s="70">
        <f t="shared" ref="D179:N179" si="136">+D180+D181</f>
        <v>3500000</v>
      </c>
      <c r="E179" s="70">
        <v>3450000</v>
      </c>
      <c r="F179" s="70">
        <f t="shared" si="136"/>
        <v>0</v>
      </c>
      <c r="G179" s="70">
        <f t="shared" si="136"/>
        <v>0</v>
      </c>
      <c r="H179" s="70">
        <f t="shared" si="136"/>
        <v>0</v>
      </c>
      <c r="I179" s="70">
        <f t="shared" si="136"/>
        <v>0</v>
      </c>
      <c r="J179" s="70">
        <f t="shared" si="136"/>
        <v>0</v>
      </c>
      <c r="K179" s="70">
        <f t="shared" si="136"/>
        <v>0</v>
      </c>
      <c r="L179" s="70">
        <f t="shared" ref="L179:M179" si="137">+L180+L181</f>
        <v>0</v>
      </c>
      <c r="M179" s="70">
        <f t="shared" si="137"/>
        <v>0</v>
      </c>
      <c r="N179" s="70">
        <f t="shared" si="136"/>
        <v>0</v>
      </c>
    </row>
    <row r="180" spans="2:14" ht="18.75" customHeight="1" x14ac:dyDescent="0.2">
      <c r="B180" s="32" t="s">
        <v>289</v>
      </c>
      <c r="C180" s="44" t="s">
        <v>290</v>
      </c>
      <c r="D180" s="23">
        <v>3400000</v>
      </c>
      <c r="E180" s="23">
        <v>3350000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f t="shared" ref="N180:N181" si="138">+F180+G180+H180+I180+J180+K180+L180+M180</f>
        <v>0</v>
      </c>
    </row>
    <row r="181" spans="2:14" ht="16.5" customHeight="1" x14ac:dyDescent="0.2">
      <c r="B181" s="49" t="s">
        <v>291</v>
      </c>
      <c r="C181" s="71" t="s">
        <v>292</v>
      </c>
      <c r="D181" s="23">
        <v>100000</v>
      </c>
      <c r="E181" s="23">
        <v>100000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f t="shared" si="138"/>
        <v>0</v>
      </c>
    </row>
    <row r="182" spans="2:14" x14ac:dyDescent="0.2">
      <c r="B182" s="34">
        <v>265</v>
      </c>
      <c r="C182" s="54" t="s">
        <v>293</v>
      </c>
      <c r="D182" s="17">
        <f t="shared" ref="D182:N182" si="139">+D183+D184</f>
        <v>2000000</v>
      </c>
      <c r="E182" s="17">
        <v>2000000</v>
      </c>
      <c r="F182" s="17">
        <f t="shared" si="139"/>
        <v>0</v>
      </c>
      <c r="G182" s="17">
        <f t="shared" si="139"/>
        <v>0</v>
      </c>
      <c r="H182" s="17">
        <f t="shared" si="139"/>
        <v>0</v>
      </c>
      <c r="I182" s="17">
        <f t="shared" si="139"/>
        <v>0</v>
      </c>
      <c r="J182" s="17">
        <f t="shared" si="139"/>
        <v>365000.00719999999</v>
      </c>
      <c r="K182" s="17">
        <f t="shared" si="139"/>
        <v>3249.96072</v>
      </c>
      <c r="L182" s="17">
        <f t="shared" ref="L182:M182" si="140">+L183+L184</f>
        <v>3440073.12</v>
      </c>
      <c r="M182" s="17">
        <f t="shared" si="140"/>
        <v>1094121.9010000001</v>
      </c>
      <c r="N182" s="17">
        <f t="shared" si="139"/>
        <v>4902444.9889199995</v>
      </c>
    </row>
    <row r="183" spans="2:14" x14ac:dyDescent="0.2">
      <c r="B183" s="49" t="s">
        <v>294</v>
      </c>
      <c r="C183" s="64" t="s">
        <v>295</v>
      </c>
      <c r="D183" s="23">
        <v>1500000</v>
      </c>
      <c r="E183" s="23">
        <v>1500000</v>
      </c>
      <c r="F183" s="23">
        <v>0</v>
      </c>
      <c r="G183" s="23">
        <v>0</v>
      </c>
      <c r="H183" s="23">
        <v>0</v>
      </c>
      <c r="I183" s="23">
        <v>0</v>
      </c>
      <c r="J183" s="23">
        <v>365000.00719999999</v>
      </c>
      <c r="K183" s="23">
        <v>3249.96072</v>
      </c>
      <c r="L183" s="23">
        <v>3440073.12</v>
      </c>
      <c r="M183" s="23">
        <v>227940.01</v>
      </c>
      <c r="N183" s="23">
        <f t="shared" ref="N183:N184" si="141">+F183+G183+H183+I183+J183+K183+L183+M183</f>
        <v>4036263.0979199996</v>
      </c>
    </row>
    <row r="184" spans="2:14" x14ac:dyDescent="0.2">
      <c r="B184" s="49" t="s">
        <v>296</v>
      </c>
      <c r="C184" s="64" t="s">
        <v>297</v>
      </c>
      <c r="D184" s="23">
        <v>500000</v>
      </c>
      <c r="E184" s="23">
        <v>500000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866181.89099999995</v>
      </c>
      <c r="N184" s="23">
        <f t="shared" si="141"/>
        <v>866181.89099999995</v>
      </c>
    </row>
    <row r="185" spans="2:14" x14ac:dyDescent="0.2">
      <c r="B185" s="34">
        <v>268</v>
      </c>
      <c r="C185" s="54" t="s">
        <v>298</v>
      </c>
      <c r="D185" s="17">
        <f t="shared" ref="D185:N185" si="142">+D186</f>
        <v>5000000</v>
      </c>
      <c r="E185" s="17">
        <v>5000000</v>
      </c>
      <c r="F185" s="17">
        <f t="shared" si="142"/>
        <v>0</v>
      </c>
      <c r="G185" s="17">
        <f t="shared" si="142"/>
        <v>0</v>
      </c>
      <c r="H185" s="17">
        <f t="shared" si="142"/>
        <v>0</v>
      </c>
      <c r="I185" s="17">
        <f t="shared" si="142"/>
        <v>0</v>
      </c>
      <c r="J185" s="17">
        <f t="shared" si="142"/>
        <v>0</v>
      </c>
      <c r="K185" s="17">
        <f t="shared" si="142"/>
        <v>0</v>
      </c>
      <c r="L185" s="17">
        <f t="shared" si="142"/>
        <v>0</v>
      </c>
      <c r="M185" s="17">
        <f t="shared" si="142"/>
        <v>0</v>
      </c>
      <c r="N185" s="17">
        <f t="shared" si="142"/>
        <v>0</v>
      </c>
    </row>
    <row r="186" spans="2:14" ht="22.5" customHeight="1" x14ac:dyDescent="0.2">
      <c r="B186" s="49" t="s">
        <v>299</v>
      </c>
      <c r="C186" s="64" t="s">
        <v>300</v>
      </c>
      <c r="D186" s="23">
        <v>5000000</v>
      </c>
      <c r="E186" s="23">
        <v>5000000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f>+F186+G186+H186+I186+J186+K186+L186+M186</f>
        <v>0</v>
      </c>
    </row>
    <row r="187" spans="2:14" ht="22.5" customHeight="1" x14ac:dyDescent="0.2">
      <c r="B187" s="45">
        <v>27</v>
      </c>
      <c r="C187" s="68" t="s">
        <v>301</v>
      </c>
      <c r="D187" s="14">
        <f t="shared" ref="D187:N187" si="143">SUM(D188:D189)</f>
        <v>220125275</v>
      </c>
      <c r="E187" s="14">
        <v>220125275</v>
      </c>
      <c r="F187" s="14">
        <f t="shared" si="143"/>
        <v>118000</v>
      </c>
      <c r="G187" s="14">
        <f t="shared" si="143"/>
        <v>0</v>
      </c>
      <c r="H187" s="14">
        <f t="shared" si="143"/>
        <v>66499792.220599994</v>
      </c>
      <c r="I187" s="14">
        <f t="shared" ref="I187:K187" si="144">SUM(I188:I189)</f>
        <v>0</v>
      </c>
      <c r="J187" s="14">
        <f t="shared" si="144"/>
        <v>299999.99504499999</v>
      </c>
      <c r="K187" s="14">
        <f t="shared" si="144"/>
        <v>0</v>
      </c>
      <c r="L187" s="14">
        <f t="shared" ref="L187:M187" si="145">SUM(L188:L189)</f>
        <v>299999.99504000001</v>
      </c>
      <c r="M187" s="14">
        <f t="shared" si="145"/>
        <v>270000.00080000004</v>
      </c>
      <c r="N187" s="14">
        <f t="shared" si="143"/>
        <v>67487792.211484998</v>
      </c>
    </row>
    <row r="188" spans="2:14" ht="22.5" customHeight="1" x14ac:dyDescent="0.2">
      <c r="B188" s="49" t="s">
        <v>302</v>
      </c>
      <c r="C188" s="64" t="s">
        <v>303</v>
      </c>
      <c r="D188" s="23">
        <v>205758868</v>
      </c>
      <c r="E188" s="23">
        <v>205758868</v>
      </c>
      <c r="F188" s="23">
        <v>0</v>
      </c>
      <c r="G188" s="23">
        <v>0</v>
      </c>
      <c r="H188" s="23">
        <v>66232325.549999997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f t="shared" ref="N188:N189" si="146">+F188+G188+H188+I188+J188+K188+L188+M188</f>
        <v>66232325.549999997</v>
      </c>
    </row>
    <row r="189" spans="2:14" ht="22.5" customHeight="1" x14ac:dyDescent="0.2">
      <c r="B189" s="32" t="s">
        <v>304</v>
      </c>
      <c r="C189" s="47" t="s">
        <v>305</v>
      </c>
      <c r="D189" s="23">
        <v>14366407</v>
      </c>
      <c r="E189" s="23">
        <v>14366407</v>
      </c>
      <c r="F189" s="23">
        <v>118000</v>
      </c>
      <c r="G189" s="23">
        <v>0</v>
      </c>
      <c r="H189" s="23">
        <v>267466.67059999995</v>
      </c>
      <c r="I189" s="23">
        <v>0</v>
      </c>
      <c r="J189" s="23">
        <v>299999.99504499999</v>
      </c>
      <c r="K189" s="23">
        <v>0</v>
      </c>
      <c r="L189" s="23">
        <v>299999.99504000001</v>
      </c>
      <c r="M189" s="23">
        <v>270000.00080000004</v>
      </c>
      <c r="N189" s="23">
        <f t="shared" si="146"/>
        <v>1255466.661485</v>
      </c>
    </row>
    <row r="190" spans="2:14" x14ac:dyDescent="0.2">
      <c r="B190" s="72"/>
      <c r="C190" s="73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</row>
    <row r="191" spans="2:14" x14ac:dyDescent="0.2">
      <c r="B191" s="75"/>
      <c r="C191" s="76" t="s">
        <v>306</v>
      </c>
      <c r="D191" s="77">
        <f t="shared" ref="D191:N191" si="147">+D4+D42+D103+D165+D170+D187</f>
        <v>1025450854</v>
      </c>
      <c r="E191" s="77">
        <v>904915615.41000009</v>
      </c>
      <c r="F191" s="77">
        <f t="shared" si="147"/>
        <v>39767892.815480508</v>
      </c>
      <c r="G191" s="77">
        <f t="shared" si="147"/>
        <v>45864869.817036539</v>
      </c>
      <c r="H191" s="77">
        <f t="shared" si="147"/>
        <v>111531800.01919188</v>
      </c>
      <c r="I191" s="77">
        <f t="shared" si="147"/>
        <v>43513602.827515669</v>
      </c>
      <c r="J191" s="77">
        <f t="shared" si="147"/>
        <v>45894778.426367179</v>
      </c>
      <c r="K191" s="77">
        <f t="shared" si="147"/>
        <v>43832343.419689089</v>
      </c>
      <c r="L191" s="77">
        <f t="shared" ref="L191:M191" si="148">+L4+L42+L103+L165+L170+L187</f>
        <v>56160918.16759003</v>
      </c>
      <c r="M191" s="77">
        <f t="shared" si="148"/>
        <v>50754531.684572972</v>
      </c>
      <c r="N191" s="77">
        <f t="shared" si="147"/>
        <v>437320737.17744386</v>
      </c>
    </row>
    <row r="192" spans="2:14" x14ac:dyDescent="0.2">
      <c r="B192" s="78"/>
      <c r="C192" s="79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</row>
    <row r="193" spans="2:14" ht="38.25" x14ac:dyDescent="0.2">
      <c r="B193" s="9" t="s">
        <v>307</v>
      </c>
      <c r="C193" s="81" t="s">
        <v>308</v>
      </c>
      <c r="D193" s="11">
        <f t="shared" ref="D193:N193" si="149">+D194</f>
        <v>21120000</v>
      </c>
      <c r="E193" s="11">
        <v>18100000</v>
      </c>
      <c r="F193" s="11">
        <f t="shared" si="149"/>
        <v>1157869.35756485</v>
      </c>
      <c r="G193" s="11">
        <f t="shared" si="149"/>
        <v>1158530.89756485</v>
      </c>
      <c r="H193" s="11">
        <f t="shared" si="149"/>
        <v>1158530.89756485</v>
      </c>
      <c r="I193" s="11">
        <f t="shared" si="149"/>
        <v>1158530.89756485</v>
      </c>
      <c r="J193" s="11">
        <f t="shared" si="149"/>
        <v>1211190.8503247502</v>
      </c>
      <c r="K193" s="11">
        <f t="shared" si="149"/>
        <v>1182134.0613459002</v>
      </c>
      <c r="L193" s="11">
        <f t="shared" si="149"/>
        <v>1029567.1475000001</v>
      </c>
      <c r="M193" s="11">
        <f t="shared" si="149"/>
        <v>1334700.9786175</v>
      </c>
      <c r="N193" s="11">
        <f t="shared" si="149"/>
        <v>9391055.0880475491</v>
      </c>
    </row>
    <row r="194" spans="2:14" ht="25.5" x14ac:dyDescent="0.2">
      <c r="B194" s="82" t="s">
        <v>309</v>
      </c>
      <c r="C194" s="83" t="s">
        <v>310</v>
      </c>
      <c r="D194" s="17">
        <f t="shared" ref="D194" si="150">+D195+D205</f>
        <v>21120000</v>
      </c>
      <c r="E194" s="17">
        <f t="shared" ref="E194:N194" si="151">+E195+E205</f>
        <v>18100000</v>
      </c>
      <c r="F194" s="17">
        <f t="shared" si="151"/>
        <v>1157869.35756485</v>
      </c>
      <c r="G194" s="17">
        <f t="shared" si="151"/>
        <v>1158530.89756485</v>
      </c>
      <c r="H194" s="17">
        <f t="shared" si="151"/>
        <v>1158530.89756485</v>
      </c>
      <c r="I194" s="17">
        <f t="shared" si="151"/>
        <v>1158530.89756485</v>
      </c>
      <c r="J194" s="17">
        <f t="shared" si="151"/>
        <v>1211190.8503247502</v>
      </c>
      <c r="K194" s="17">
        <f t="shared" si="151"/>
        <v>1182134.0613459002</v>
      </c>
      <c r="L194" s="17">
        <f t="shared" si="151"/>
        <v>1029567.1475000001</v>
      </c>
      <c r="M194" s="17">
        <f t="shared" si="151"/>
        <v>1334700.9786175</v>
      </c>
      <c r="N194" s="17">
        <f t="shared" si="151"/>
        <v>9391055.0880475491</v>
      </c>
    </row>
    <row r="195" spans="2:14" ht="21" customHeight="1" x14ac:dyDescent="0.2">
      <c r="B195" s="12">
        <v>21</v>
      </c>
      <c r="C195" s="84" t="s">
        <v>13</v>
      </c>
      <c r="D195" s="14">
        <f t="shared" ref="D195:N195" si="152">+D196+D201</f>
        <v>20120000</v>
      </c>
      <c r="E195" s="14">
        <v>17120000</v>
      </c>
      <c r="F195" s="14">
        <f t="shared" si="152"/>
        <v>1157869.35756485</v>
      </c>
      <c r="G195" s="14">
        <f t="shared" si="152"/>
        <v>1158530.89756485</v>
      </c>
      <c r="H195" s="14">
        <f t="shared" si="152"/>
        <v>1158530.89756485</v>
      </c>
      <c r="I195" s="14">
        <f t="shared" si="152"/>
        <v>1158530.89756485</v>
      </c>
      <c r="J195" s="14">
        <f t="shared" si="152"/>
        <v>1181044.8503247502</v>
      </c>
      <c r="K195" s="14">
        <f t="shared" si="152"/>
        <v>1182134.0613459002</v>
      </c>
      <c r="L195" s="14">
        <f t="shared" ref="L195:M195" si="153">+L196+L201</f>
        <v>1029567.1475000001</v>
      </c>
      <c r="M195" s="14">
        <f t="shared" si="153"/>
        <v>1334700.9786175</v>
      </c>
      <c r="N195" s="14">
        <f t="shared" si="152"/>
        <v>9360909.0880475491</v>
      </c>
    </row>
    <row r="196" spans="2:14" x14ac:dyDescent="0.2">
      <c r="B196" s="15" t="s">
        <v>311</v>
      </c>
      <c r="C196" s="85" t="s">
        <v>14</v>
      </c>
      <c r="D196" s="17">
        <f t="shared" ref="D196:N196" si="154">+D197+D199</f>
        <v>17500000</v>
      </c>
      <c r="E196" s="17">
        <v>14500000</v>
      </c>
      <c r="F196" s="17">
        <f t="shared" si="154"/>
        <v>1008897.0665000001</v>
      </c>
      <c r="G196" s="17">
        <f t="shared" si="154"/>
        <v>1008897.0665000001</v>
      </c>
      <c r="H196" s="17">
        <f t="shared" si="154"/>
        <v>1008897.0665000001</v>
      </c>
      <c r="I196" s="17">
        <f t="shared" si="154"/>
        <v>1008897.0665000001</v>
      </c>
      <c r="J196" s="17">
        <f t="shared" si="154"/>
        <v>1028613.2875000001</v>
      </c>
      <c r="K196" s="17">
        <f t="shared" si="154"/>
        <v>1029567.1460000002</v>
      </c>
      <c r="L196" s="17">
        <f t="shared" ref="L196:M196" si="155">+L197+L199</f>
        <v>1029567.1475000001</v>
      </c>
      <c r="M196" s="17">
        <f t="shared" si="155"/>
        <v>1029567.1475000001</v>
      </c>
      <c r="N196" s="17">
        <f t="shared" si="154"/>
        <v>8152902.9945</v>
      </c>
    </row>
    <row r="197" spans="2:14" x14ac:dyDescent="0.2">
      <c r="B197" s="18" t="s">
        <v>312</v>
      </c>
      <c r="C197" s="29" t="s">
        <v>15</v>
      </c>
      <c r="D197" s="20">
        <f t="shared" ref="D197:N197" si="156">+D198</f>
        <v>16200000</v>
      </c>
      <c r="E197" s="20">
        <v>13200000</v>
      </c>
      <c r="F197" s="20">
        <f t="shared" si="156"/>
        <v>1008897.0665000001</v>
      </c>
      <c r="G197" s="20">
        <f t="shared" si="156"/>
        <v>1008897.0665000001</v>
      </c>
      <c r="H197" s="20">
        <f t="shared" si="156"/>
        <v>1008897.0665000001</v>
      </c>
      <c r="I197" s="20">
        <f t="shared" si="156"/>
        <v>1008897.0665000001</v>
      </c>
      <c r="J197" s="20">
        <f t="shared" si="156"/>
        <v>1028613.2875000001</v>
      </c>
      <c r="K197" s="20">
        <f>+K198</f>
        <v>1029567.1460000002</v>
      </c>
      <c r="L197" s="20">
        <f>+L198</f>
        <v>1029567.1475000001</v>
      </c>
      <c r="M197" s="20">
        <f>+M198</f>
        <v>1029567.1475000001</v>
      </c>
      <c r="N197" s="20">
        <f t="shared" si="156"/>
        <v>8152902.9945</v>
      </c>
    </row>
    <row r="198" spans="2:14" x14ac:dyDescent="0.2">
      <c r="B198" s="21" t="s">
        <v>16</v>
      </c>
      <c r="C198" s="26" t="s">
        <v>17</v>
      </c>
      <c r="D198" s="23">
        <v>16200000</v>
      </c>
      <c r="E198" s="23">
        <v>13200000</v>
      </c>
      <c r="F198" s="23">
        <v>1008897.0665000001</v>
      </c>
      <c r="G198" s="23">
        <v>1008897.0665000001</v>
      </c>
      <c r="H198" s="23">
        <v>1008897.0665000001</v>
      </c>
      <c r="I198" s="23">
        <v>1008897.0665000001</v>
      </c>
      <c r="J198" s="23">
        <v>1028613.2875000001</v>
      </c>
      <c r="K198" s="23">
        <v>1029567.1460000002</v>
      </c>
      <c r="L198" s="23">
        <v>1029567.1475000001</v>
      </c>
      <c r="M198" s="23">
        <v>1029567.1475000001</v>
      </c>
      <c r="N198" s="23">
        <f>+F198+G198+H198+I198+J198+K198+L198+M198</f>
        <v>8152902.9945</v>
      </c>
    </row>
    <row r="199" spans="2:14" x14ac:dyDescent="0.2">
      <c r="B199" s="18">
        <v>2114</v>
      </c>
      <c r="C199" s="29" t="s">
        <v>25</v>
      </c>
      <c r="D199" s="20">
        <f t="shared" ref="D199:N199" si="157">+D200</f>
        <v>1300000</v>
      </c>
      <c r="E199" s="20">
        <v>1300000</v>
      </c>
      <c r="F199" s="20">
        <f t="shared" si="157"/>
        <v>0</v>
      </c>
      <c r="G199" s="20">
        <f t="shared" si="157"/>
        <v>0</v>
      </c>
      <c r="H199" s="20">
        <f t="shared" si="157"/>
        <v>0</v>
      </c>
      <c r="I199" s="20">
        <f t="shared" si="157"/>
        <v>0</v>
      </c>
      <c r="J199" s="20">
        <f t="shared" si="157"/>
        <v>0</v>
      </c>
      <c r="K199" s="20">
        <f t="shared" si="157"/>
        <v>0</v>
      </c>
      <c r="L199" s="20">
        <f t="shared" si="157"/>
        <v>0</v>
      </c>
      <c r="M199" s="20">
        <f t="shared" si="157"/>
        <v>0</v>
      </c>
      <c r="N199" s="20">
        <f t="shared" si="157"/>
        <v>0</v>
      </c>
    </row>
    <row r="200" spans="2:14" ht="16.5" customHeight="1" x14ac:dyDescent="0.2">
      <c r="B200" s="21" t="s">
        <v>26</v>
      </c>
      <c r="C200" s="26" t="s">
        <v>27</v>
      </c>
      <c r="D200" s="23">
        <v>1300000</v>
      </c>
      <c r="E200" s="23">
        <v>1300000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f>+F200+G200+H200+I200+J200+K200+L200+M200</f>
        <v>0</v>
      </c>
    </row>
    <row r="201" spans="2:14" x14ac:dyDescent="0.2">
      <c r="B201" s="34">
        <v>215</v>
      </c>
      <c r="C201" s="41" t="s">
        <v>58</v>
      </c>
      <c r="D201" s="17">
        <f t="shared" ref="D201:F201" si="158">SUM(D202:D204)</f>
        <v>2620000</v>
      </c>
      <c r="E201" s="17">
        <v>2620000</v>
      </c>
      <c r="F201" s="17">
        <f t="shared" si="158"/>
        <v>148972.29106485</v>
      </c>
      <c r="G201" s="17">
        <f t="shared" ref="G201:N201" si="159">SUM(G202:G204)</f>
        <v>149633.83106484998</v>
      </c>
      <c r="H201" s="17">
        <f t="shared" si="159"/>
        <v>149633.83106484998</v>
      </c>
      <c r="I201" s="17">
        <f t="shared" si="159"/>
        <v>149633.83106484998</v>
      </c>
      <c r="J201" s="17">
        <f t="shared" si="159"/>
        <v>152431.56282475</v>
      </c>
      <c r="K201" s="17">
        <f t="shared" si="159"/>
        <v>152566.91534589999</v>
      </c>
      <c r="L201" s="17">
        <f t="shared" ref="L201:M201" si="160">SUM(L202:L204)</f>
        <v>0</v>
      </c>
      <c r="M201" s="17">
        <f t="shared" si="160"/>
        <v>305133.83111749997</v>
      </c>
      <c r="N201" s="17">
        <f t="shared" si="159"/>
        <v>1208006.0935475498</v>
      </c>
    </row>
    <row r="202" spans="2:14" x14ac:dyDescent="0.2">
      <c r="B202" s="32" t="s">
        <v>59</v>
      </c>
      <c r="C202" s="38" t="s">
        <v>60</v>
      </c>
      <c r="D202" s="23">
        <v>1200000</v>
      </c>
      <c r="E202" s="23">
        <v>1200000</v>
      </c>
      <c r="F202" s="23">
        <v>70833.293359850009</v>
      </c>
      <c r="G202" s="23">
        <v>71294.493359850007</v>
      </c>
      <c r="H202" s="23">
        <v>71294.493359850007</v>
      </c>
      <c r="I202" s="23">
        <v>71294.493359850007</v>
      </c>
      <c r="J202" s="23">
        <v>72692.373428750012</v>
      </c>
      <c r="K202" s="23">
        <v>72760.001996400009</v>
      </c>
      <c r="L202" s="23">
        <v>0</v>
      </c>
      <c r="M202" s="23">
        <v>145520.00420550001</v>
      </c>
      <c r="N202" s="23">
        <f t="shared" ref="N202:N204" si="161">+F202+G202+H202+I202+J202+K202+L202+M202</f>
        <v>575689.15307005006</v>
      </c>
    </row>
    <row r="203" spans="2:14" x14ac:dyDescent="0.2">
      <c r="B203" s="32" t="s">
        <v>61</v>
      </c>
      <c r="C203" s="38" t="s">
        <v>62</v>
      </c>
      <c r="D203" s="23">
        <v>1300000</v>
      </c>
      <c r="E203" s="23">
        <v>1300000</v>
      </c>
      <c r="F203" s="23">
        <v>71631.691721499985</v>
      </c>
      <c r="G203" s="23">
        <v>71631.691721499985</v>
      </c>
      <c r="H203" s="23">
        <v>71631.691721499985</v>
      </c>
      <c r="I203" s="23">
        <v>71631.691721499985</v>
      </c>
      <c r="J203" s="23">
        <v>73031.543412499988</v>
      </c>
      <c r="K203" s="23">
        <v>73099.267365999985</v>
      </c>
      <c r="L203" s="23">
        <v>0</v>
      </c>
      <c r="M203" s="23">
        <v>146198.53494499996</v>
      </c>
      <c r="N203" s="23">
        <f t="shared" si="161"/>
        <v>578856.11260949983</v>
      </c>
    </row>
    <row r="204" spans="2:14" x14ac:dyDescent="0.2">
      <c r="B204" s="32" t="s">
        <v>63</v>
      </c>
      <c r="C204" s="38" t="s">
        <v>64</v>
      </c>
      <c r="D204" s="23">
        <v>120000</v>
      </c>
      <c r="E204" s="23">
        <v>120000</v>
      </c>
      <c r="F204" s="23">
        <v>6507.3059835000004</v>
      </c>
      <c r="G204" s="23">
        <v>6707.6459835000005</v>
      </c>
      <c r="H204" s="23">
        <v>6707.6459835000005</v>
      </c>
      <c r="I204" s="23">
        <v>6707.6459835000005</v>
      </c>
      <c r="J204" s="23">
        <v>6707.6459835000005</v>
      </c>
      <c r="K204" s="23">
        <v>6707.6459835000005</v>
      </c>
      <c r="L204" s="23">
        <v>0</v>
      </c>
      <c r="M204" s="23">
        <v>13415.291967000001</v>
      </c>
      <c r="N204" s="23">
        <f t="shared" si="161"/>
        <v>53460.827867999993</v>
      </c>
    </row>
    <row r="205" spans="2:14" x14ac:dyDescent="0.2">
      <c r="B205" s="45">
        <v>22</v>
      </c>
      <c r="C205" s="46" t="s">
        <v>67</v>
      </c>
      <c r="D205" s="14">
        <f t="shared" ref="D205:N205" si="162">+D206</f>
        <v>1000000</v>
      </c>
      <c r="E205" s="14">
        <v>980000</v>
      </c>
      <c r="F205" s="14">
        <f t="shared" si="162"/>
        <v>0</v>
      </c>
      <c r="G205" s="14">
        <f t="shared" si="162"/>
        <v>0</v>
      </c>
      <c r="H205" s="14">
        <f t="shared" si="162"/>
        <v>0</v>
      </c>
      <c r="I205" s="14">
        <f t="shared" si="162"/>
        <v>0</v>
      </c>
      <c r="J205" s="14">
        <f t="shared" si="162"/>
        <v>30146</v>
      </c>
      <c r="K205" s="14">
        <f t="shared" si="162"/>
        <v>0</v>
      </c>
      <c r="L205" s="14">
        <f t="shared" si="162"/>
        <v>0</v>
      </c>
      <c r="M205" s="14">
        <f t="shared" si="162"/>
        <v>0</v>
      </c>
      <c r="N205" s="14">
        <f t="shared" si="162"/>
        <v>30146</v>
      </c>
    </row>
    <row r="206" spans="2:14" ht="13.5" customHeight="1" x14ac:dyDescent="0.2">
      <c r="B206" s="34">
        <v>225</v>
      </c>
      <c r="C206" s="48" t="s">
        <v>102</v>
      </c>
      <c r="D206" s="17">
        <f t="shared" ref="D206:N206" si="163">SUM(D207:D207)</f>
        <v>1000000</v>
      </c>
      <c r="E206" s="17">
        <v>980000</v>
      </c>
      <c r="F206" s="17">
        <f t="shared" si="163"/>
        <v>0</v>
      </c>
      <c r="G206" s="17">
        <f t="shared" si="163"/>
        <v>0</v>
      </c>
      <c r="H206" s="17">
        <f t="shared" si="163"/>
        <v>0</v>
      </c>
      <c r="I206" s="17">
        <f t="shared" si="163"/>
        <v>0</v>
      </c>
      <c r="J206" s="17">
        <f t="shared" si="163"/>
        <v>30146</v>
      </c>
      <c r="K206" s="17">
        <f t="shared" si="163"/>
        <v>0</v>
      </c>
      <c r="L206" s="17">
        <f t="shared" si="163"/>
        <v>0</v>
      </c>
      <c r="M206" s="17">
        <f t="shared" si="163"/>
        <v>0</v>
      </c>
      <c r="N206" s="17">
        <f t="shared" si="163"/>
        <v>30146</v>
      </c>
    </row>
    <row r="207" spans="2:14" ht="16.5" customHeight="1" x14ac:dyDescent="0.2">
      <c r="B207" s="32" t="s">
        <v>117</v>
      </c>
      <c r="C207" s="52" t="s">
        <v>118</v>
      </c>
      <c r="D207" s="23">
        <v>1000000</v>
      </c>
      <c r="E207" s="23">
        <v>980000</v>
      </c>
      <c r="F207" s="23">
        <v>0</v>
      </c>
      <c r="G207" s="23">
        <v>0</v>
      </c>
      <c r="H207" s="23">
        <v>0</v>
      </c>
      <c r="I207" s="23">
        <v>0</v>
      </c>
      <c r="J207" s="23">
        <v>30146</v>
      </c>
      <c r="K207" s="23">
        <v>0</v>
      </c>
      <c r="L207" s="23">
        <v>0</v>
      </c>
      <c r="M207" s="23">
        <v>0</v>
      </c>
      <c r="N207" s="23">
        <f>+F207+G207+H207+I207+J207+K207+L207+M207</f>
        <v>30146</v>
      </c>
    </row>
    <row r="208" spans="2:14" ht="15" customHeight="1" x14ac:dyDescent="0.2">
      <c r="B208" s="86"/>
      <c r="C208" s="87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</row>
    <row r="209" spans="2:15" ht="25.5" x14ac:dyDescent="0.2">
      <c r="B209" s="75"/>
      <c r="C209" s="88" t="s">
        <v>313</v>
      </c>
      <c r="D209" s="77">
        <f t="shared" ref="D209:N209" si="164">+D193</f>
        <v>21120000</v>
      </c>
      <c r="E209" s="77">
        <f>+E193</f>
        <v>18100000</v>
      </c>
      <c r="F209" s="77">
        <f t="shared" si="164"/>
        <v>1157869.35756485</v>
      </c>
      <c r="G209" s="77">
        <f t="shared" si="164"/>
        <v>1158530.89756485</v>
      </c>
      <c r="H209" s="77">
        <f t="shared" si="164"/>
        <v>1158530.89756485</v>
      </c>
      <c r="I209" s="77">
        <f t="shared" si="164"/>
        <v>1158530.89756485</v>
      </c>
      <c r="J209" s="77">
        <f t="shared" si="164"/>
        <v>1211190.8503247502</v>
      </c>
      <c r="K209" s="77">
        <f t="shared" si="164"/>
        <v>1182134.0613459002</v>
      </c>
      <c r="L209" s="77">
        <f t="shared" ref="L209:M209" si="165">+L193</f>
        <v>1029567.1475000001</v>
      </c>
      <c r="M209" s="77">
        <f t="shared" si="165"/>
        <v>1334700.9786175</v>
      </c>
      <c r="N209" s="77">
        <f t="shared" si="164"/>
        <v>9391055.0880475491</v>
      </c>
    </row>
    <row r="210" spans="2:15" x14ac:dyDescent="0.2">
      <c r="B210" s="78"/>
      <c r="C210" s="79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</row>
    <row r="211" spans="2:15" ht="25.5" x14ac:dyDescent="0.2">
      <c r="B211" s="9" t="s">
        <v>314</v>
      </c>
      <c r="C211" s="81" t="s">
        <v>315</v>
      </c>
      <c r="D211" s="11">
        <f t="shared" ref="D211:N211" si="166">+D212</f>
        <v>107885000</v>
      </c>
      <c r="E211" s="11">
        <f>+E212</f>
        <v>104240254.59</v>
      </c>
      <c r="F211" s="11">
        <f t="shared" si="166"/>
        <v>8319149.9722998999</v>
      </c>
      <c r="G211" s="11">
        <f t="shared" si="166"/>
        <v>7969279.1310127499</v>
      </c>
      <c r="H211" s="11">
        <f t="shared" si="166"/>
        <v>7653514.2836681996</v>
      </c>
      <c r="I211" s="11">
        <f t="shared" si="166"/>
        <v>7653514.2836681996</v>
      </c>
      <c r="J211" s="11">
        <f t="shared" si="166"/>
        <v>7677293.6264869506</v>
      </c>
      <c r="K211" s="11">
        <f t="shared" si="166"/>
        <v>7462236.5912509505</v>
      </c>
      <c r="L211" s="11">
        <f t="shared" si="166"/>
        <v>6358000.2325000009</v>
      </c>
      <c r="M211" s="11">
        <f t="shared" si="166"/>
        <v>8398676.9773884993</v>
      </c>
      <c r="N211" s="11">
        <f t="shared" si="166"/>
        <v>61491665.09827546</v>
      </c>
    </row>
    <row r="212" spans="2:15" ht="28.5" customHeight="1" x14ac:dyDescent="0.2">
      <c r="B212" s="89" t="s">
        <v>309</v>
      </c>
      <c r="C212" s="90" t="s">
        <v>316</v>
      </c>
      <c r="D212" s="17">
        <f t="shared" ref="D212:N212" si="167">+D213+D223</f>
        <v>107885000</v>
      </c>
      <c r="E212" s="17">
        <f>+E213+E223</f>
        <v>104240254.59</v>
      </c>
      <c r="F212" s="17">
        <f t="shared" si="167"/>
        <v>8319149.9722998999</v>
      </c>
      <c r="G212" s="17">
        <f t="shared" si="167"/>
        <v>7969279.1310127499</v>
      </c>
      <c r="H212" s="17">
        <f t="shared" si="167"/>
        <v>7653514.2836681996</v>
      </c>
      <c r="I212" s="17">
        <f t="shared" si="167"/>
        <v>7653514.2836681996</v>
      </c>
      <c r="J212" s="17">
        <f t="shared" si="167"/>
        <v>7677293.6264869506</v>
      </c>
      <c r="K212" s="17">
        <f t="shared" si="167"/>
        <v>7462236.5912509505</v>
      </c>
      <c r="L212" s="17">
        <f t="shared" ref="L212:M212" si="168">+L213+L223</f>
        <v>6358000.2325000009</v>
      </c>
      <c r="M212" s="17">
        <f t="shared" si="168"/>
        <v>8398676.9773884993</v>
      </c>
      <c r="N212" s="17">
        <f t="shared" si="167"/>
        <v>61491665.09827546</v>
      </c>
      <c r="O212" s="8"/>
    </row>
    <row r="213" spans="2:15" x14ac:dyDescent="0.2">
      <c r="B213" s="12">
        <v>21</v>
      </c>
      <c r="C213" s="84" t="s">
        <v>13</v>
      </c>
      <c r="D213" s="14">
        <f t="shared" ref="D213:N213" si="169">+D214+D219</f>
        <v>106650000</v>
      </c>
      <c r="E213" s="14">
        <v>103122754.59</v>
      </c>
      <c r="F213" s="14">
        <f t="shared" si="169"/>
        <v>8024149.9722998999</v>
      </c>
      <c r="G213" s="14">
        <f t="shared" si="169"/>
        <v>7969279.1310127499</v>
      </c>
      <c r="H213" s="14">
        <f t="shared" si="169"/>
        <v>7653514.2836681996</v>
      </c>
      <c r="I213" s="14">
        <f t="shared" si="169"/>
        <v>7653514.2836681996</v>
      </c>
      <c r="J213" s="14">
        <f t="shared" si="169"/>
        <v>7603532.6288869502</v>
      </c>
      <c r="K213" s="14">
        <f t="shared" si="169"/>
        <v>7462236.5912509505</v>
      </c>
      <c r="L213" s="14">
        <f t="shared" ref="L213:M213" si="170">+L214+L219</f>
        <v>6358000.2325000009</v>
      </c>
      <c r="M213" s="14">
        <f t="shared" si="170"/>
        <v>8398676.9773884993</v>
      </c>
      <c r="N213" s="14">
        <f t="shared" si="169"/>
        <v>61122904.100675464</v>
      </c>
      <c r="O213" s="8"/>
    </row>
    <row r="214" spans="2:15" x14ac:dyDescent="0.2">
      <c r="B214" s="15">
        <v>211</v>
      </c>
      <c r="C214" s="85" t="s">
        <v>14</v>
      </c>
      <c r="D214" s="17">
        <f t="shared" ref="D214:N214" si="171">+D215</f>
        <v>93500000</v>
      </c>
      <c r="E214" s="17">
        <v>89972754.590000004</v>
      </c>
      <c r="F214" s="17">
        <f t="shared" si="171"/>
        <v>6972448.0060000001</v>
      </c>
      <c r="G214" s="17">
        <f t="shared" si="171"/>
        <v>6922440.5975000001</v>
      </c>
      <c r="H214" s="17">
        <f t="shared" si="171"/>
        <v>6648151.8530000001</v>
      </c>
      <c r="I214" s="17">
        <f t="shared" si="171"/>
        <v>6648151.8530000001</v>
      </c>
      <c r="J214" s="17">
        <f t="shared" si="171"/>
        <v>6610800.6055000005</v>
      </c>
      <c r="K214" s="17">
        <f t="shared" si="171"/>
        <v>6482134.9755000006</v>
      </c>
      <c r="L214" s="17">
        <f t="shared" si="171"/>
        <v>6358000.2325000009</v>
      </c>
      <c r="M214" s="17">
        <f t="shared" si="171"/>
        <v>6475995.7625000002</v>
      </c>
      <c r="N214" s="17">
        <f t="shared" si="171"/>
        <v>53118123.885500014</v>
      </c>
      <c r="O214" s="8"/>
    </row>
    <row r="215" spans="2:15" x14ac:dyDescent="0.2">
      <c r="B215" s="18">
        <v>2111</v>
      </c>
      <c r="C215" s="29" t="s">
        <v>15</v>
      </c>
      <c r="D215" s="20">
        <f t="shared" ref="D215:N215" si="172">+D216+D217</f>
        <v>93500000</v>
      </c>
      <c r="E215" s="20">
        <v>89972754.590000004</v>
      </c>
      <c r="F215" s="20">
        <f t="shared" si="172"/>
        <v>6972448.0060000001</v>
      </c>
      <c r="G215" s="20">
        <f t="shared" si="172"/>
        <v>6922440.5975000001</v>
      </c>
      <c r="H215" s="20">
        <f t="shared" si="172"/>
        <v>6648151.8530000001</v>
      </c>
      <c r="I215" s="20">
        <f t="shared" si="172"/>
        <v>6648151.8530000001</v>
      </c>
      <c r="J215" s="20">
        <f t="shared" si="172"/>
        <v>6610800.6055000005</v>
      </c>
      <c r="K215" s="20">
        <f t="shared" si="172"/>
        <v>6482134.9755000006</v>
      </c>
      <c r="L215" s="20">
        <f t="shared" ref="L215:M215" si="173">+L216+L217</f>
        <v>6358000.2325000009</v>
      </c>
      <c r="M215" s="20">
        <f t="shared" si="173"/>
        <v>6475995.7625000002</v>
      </c>
      <c r="N215" s="20">
        <f t="shared" si="172"/>
        <v>53118123.885500014</v>
      </c>
      <c r="O215" s="25"/>
    </row>
    <row r="216" spans="2:15" x14ac:dyDescent="0.2">
      <c r="B216" s="21" t="s">
        <v>16</v>
      </c>
      <c r="C216" s="26" t="s">
        <v>317</v>
      </c>
      <c r="D216" s="23">
        <v>86500000</v>
      </c>
      <c r="E216" s="23">
        <v>82972754.590000004</v>
      </c>
      <c r="F216" s="23">
        <v>6972448.0060000001</v>
      </c>
      <c r="G216" s="23">
        <v>6922440.5975000001</v>
      </c>
      <c r="H216" s="23">
        <v>6648151.8530000001</v>
      </c>
      <c r="I216" s="23">
        <v>6648151.8530000001</v>
      </c>
      <c r="J216" s="23">
        <v>6549821.1355000008</v>
      </c>
      <c r="K216" s="23">
        <v>6482134.9755000006</v>
      </c>
      <c r="L216" s="23">
        <v>6260694.6125000007</v>
      </c>
      <c r="M216" s="23">
        <v>6475995.7625000002</v>
      </c>
      <c r="N216" s="23">
        <f>+F216+G216+H216+I216+J216+K216+L216+M216</f>
        <v>52959838.79550001</v>
      </c>
    </row>
    <row r="217" spans="2:15" x14ac:dyDescent="0.2">
      <c r="B217" s="18">
        <v>2114</v>
      </c>
      <c r="C217" s="29" t="s">
        <v>25</v>
      </c>
      <c r="D217" s="20">
        <f t="shared" ref="D217:N217" si="174">+D218</f>
        <v>7000000</v>
      </c>
      <c r="E217" s="20">
        <v>7000000</v>
      </c>
      <c r="F217" s="20">
        <f t="shared" si="174"/>
        <v>0</v>
      </c>
      <c r="G217" s="20">
        <f t="shared" si="174"/>
        <v>0</v>
      </c>
      <c r="H217" s="20">
        <f t="shared" si="174"/>
        <v>0</v>
      </c>
      <c r="I217" s="20">
        <f t="shared" si="174"/>
        <v>0</v>
      </c>
      <c r="J217" s="20">
        <f t="shared" si="174"/>
        <v>60979.47</v>
      </c>
      <c r="K217" s="20">
        <f t="shared" si="174"/>
        <v>0</v>
      </c>
      <c r="L217" s="20">
        <f t="shared" si="174"/>
        <v>97305.62</v>
      </c>
      <c r="M217" s="20">
        <f t="shared" si="174"/>
        <v>0</v>
      </c>
      <c r="N217" s="20">
        <f t="shared" si="174"/>
        <v>158285.09</v>
      </c>
      <c r="O217" s="8"/>
    </row>
    <row r="218" spans="2:15" ht="14.25" customHeight="1" x14ac:dyDescent="0.2">
      <c r="B218" s="21" t="s">
        <v>26</v>
      </c>
      <c r="C218" s="26" t="s">
        <v>25</v>
      </c>
      <c r="D218" s="23">
        <v>7000000</v>
      </c>
      <c r="E218" s="23">
        <v>7000000</v>
      </c>
      <c r="F218" s="23">
        <v>0</v>
      </c>
      <c r="G218" s="23">
        <v>0</v>
      </c>
      <c r="H218" s="23">
        <v>0</v>
      </c>
      <c r="I218" s="23">
        <v>0</v>
      </c>
      <c r="J218" s="23">
        <v>60979.47</v>
      </c>
      <c r="K218" s="23">
        <v>0</v>
      </c>
      <c r="L218" s="23">
        <v>97305.62</v>
      </c>
      <c r="M218" s="23">
        <v>0</v>
      </c>
      <c r="N218" s="23">
        <f>+F218+G218+H218+I218+J218+K218+L218+M218</f>
        <v>158285.09</v>
      </c>
    </row>
    <row r="219" spans="2:15" x14ac:dyDescent="0.2">
      <c r="B219" s="34">
        <v>2151</v>
      </c>
      <c r="C219" s="54" t="s">
        <v>58</v>
      </c>
      <c r="D219" s="17">
        <f t="shared" ref="D219:N219" si="175">SUM(D220:D222)</f>
        <v>13150000</v>
      </c>
      <c r="E219" s="17">
        <v>13150000</v>
      </c>
      <c r="F219" s="17">
        <f t="shared" si="175"/>
        <v>1051701.9662998996</v>
      </c>
      <c r="G219" s="17">
        <f t="shared" si="175"/>
        <v>1046838.5335127497</v>
      </c>
      <c r="H219" s="17">
        <f t="shared" si="175"/>
        <v>1005362.4306681997</v>
      </c>
      <c r="I219" s="17">
        <f t="shared" ref="I219:K219" si="176">SUM(I220:I222)</f>
        <v>1005362.4306681997</v>
      </c>
      <c r="J219" s="17">
        <f t="shared" si="176"/>
        <v>992732.02338694979</v>
      </c>
      <c r="K219" s="17">
        <f t="shared" si="176"/>
        <v>980101.61575094971</v>
      </c>
      <c r="L219" s="17">
        <f t="shared" ref="L219:M219" si="177">SUM(L220:L222)</f>
        <v>0</v>
      </c>
      <c r="M219" s="17">
        <f t="shared" si="177"/>
        <v>1922681.2148884994</v>
      </c>
      <c r="N219" s="17">
        <f t="shared" si="175"/>
        <v>8004780.215175448</v>
      </c>
    </row>
    <row r="220" spans="2:15" x14ac:dyDescent="0.2">
      <c r="B220" s="32" t="s">
        <v>59</v>
      </c>
      <c r="C220" s="38" t="s">
        <v>60</v>
      </c>
      <c r="D220" s="23">
        <v>6000000</v>
      </c>
      <c r="E220" s="23">
        <v>6000000</v>
      </c>
      <c r="F220" s="23">
        <v>492951.54631539964</v>
      </c>
      <c r="G220" s="23">
        <v>490328.42105274962</v>
      </c>
      <c r="H220" s="23">
        <v>470881.34906769963</v>
      </c>
      <c r="I220" s="23">
        <v>470881.34906769963</v>
      </c>
      <c r="J220" s="23">
        <v>464996.0508489497</v>
      </c>
      <c r="K220" s="23">
        <v>459110.75245294964</v>
      </c>
      <c r="L220" s="23">
        <v>0</v>
      </c>
      <c r="M220" s="23">
        <v>900669.13534549926</v>
      </c>
      <c r="N220" s="23">
        <f t="shared" ref="N220:N222" si="178">+F220+G220+H220+I220+J220+K220+L220+M220</f>
        <v>3749818.6041509472</v>
      </c>
    </row>
    <row r="221" spans="2:15" x14ac:dyDescent="0.2">
      <c r="B221" s="32" t="s">
        <v>61</v>
      </c>
      <c r="C221" s="38" t="s">
        <v>62</v>
      </c>
      <c r="D221" s="23">
        <v>6300000</v>
      </c>
      <c r="E221" s="23">
        <v>6300000</v>
      </c>
      <c r="F221" s="23">
        <v>495043.80842600006</v>
      </c>
      <c r="G221" s="23">
        <v>491493.28242250008</v>
      </c>
      <c r="H221" s="23">
        <v>472018.78156300006</v>
      </c>
      <c r="I221" s="23">
        <v>472018.78156300006</v>
      </c>
      <c r="J221" s="23">
        <v>466125.18250050012</v>
      </c>
      <c r="K221" s="23">
        <v>460231.58326050011</v>
      </c>
      <c r="L221" s="23">
        <v>0</v>
      </c>
      <c r="M221" s="23">
        <v>902886.04044500005</v>
      </c>
      <c r="N221" s="23">
        <f t="shared" si="178"/>
        <v>3759817.4601805005</v>
      </c>
    </row>
    <row r="222" spans="2:15" x14ac:dyDescent="0.2">
      <c r="B222" s="32" t="s">
        <v>63</v>
      </c>
      <c r="C222" s="38" t="s">
        <v>64</v>
      </c>
      <c r="D222" s="23">
        <v>850000</v>
      </c>
      <c r="E222" s="23">
        <v>850000</v>
      </c>
      <c r="F222" s="23">
        <v>63706.611558499979</v>
      </c>
      <c r="G222" s="23">
        <v>65016.830037499982</v>
      </c>
      <c r="H222" s="23">
        <v>62462.300037499976</v>
      </c>
      <c r="I222" s="23">
        <v>62462.300037499976</v>
      </c>
      <c r="J222" s="23">
        <v>61610.790037499974</v>
      </c>
      <c r="K222" s="23">
        <v>60759.280037499972</v>
      </c>
      <c r="L222" s="23">
        <v>0</v>
      </c>
      <c r="M222" s="23">
        <v>119126.03909799994</v>
      </c>
      <c r="N222" s="23">
        <f t="shared" si="178"/>
        <v>495144.15084399981</v>
      </c>
    </row>
    <row r="223" spans="2:15" x14ac:dyDescent="0.2">
      <c r="B223" s="45">
        <v>22</v>
      </c>
      <c r="C223" s="46" t="s">
        <v>67</v>
      </c>
      <c r="D223" s="14">
        <f t="shared" ref="D223:N223" si="179">+D224</f>
        <v>1235000</v>
      </c>
      <c r="E223" s="14">
        <v>1117500</v>
      </c>
      <c r="F223" s="14">
        <f t="shared" si="179"/>
        <v>295000</v>
      </c>
      <c r="G223" s="14">
        <f t="shared" si="179"/>
        <v>0</v>
      </c>
      <c r="H223" s="14">
        <f t="shared" si="179"/>
        <v>0</v>
      </c>
      <c r="I223" s="14">
        <f t="shared" si="179"/>
        <v>0</v>
      </c>
      <c r="J223" s="14">
        <f t="shared" si="179"/>
        <v>73760.997600000002</v>
      </c>
      <c r="K223" s="14">
        <f t="shared" si="179"/>
        <v>0</v>
      </c>
      <c r="L223" s="14">
        <f t="shared" si="179"/>
        <v>0</v>
      </c>
      <c r="M223" s="14">
        <f t="shared" si="179"/>
        <v>0</v>
      </c>
      <c r="N223" s="14">
        <f t="shared" si="179"/>
        <v>368760.9976</v>
      </c>
    </row>
    <row r="224" spans="2:15" x14ac:dyDescent="0.2">
      <c r="B224" s="34">
        <v>222</v>
      </c>
      <c r="C224" s="48" t="s">
        <v>85</v>
      </c>
      <c r="D224" s="17">
        <f t="shared" ref="D224:N224" si="180">SUM(D225:D226)</f>
        <v>1235000</v>
      </c>
      <c r="E224" s="17">
        <v>1117500</v>
      </c>
      <c r="F224" s="17">
        <f t="shared" si="180"/>
        <v>295000</v>
      </c>
      <c r="G224" s="17">
        <f t="shared" si="180"/>
        <v>0</v>
      </c>
      <c r="H224" s="17">
        <f t="shared" si="180"/>
        <v>0</v>
      </c>
      <c r="I224" s="17">
        <f t="shared" ref="I224:K224" si="181">SUM(I225:I226)</f>
        <v>0</v>
      </c>
      <c r="J224" s="17">
        <f t="shared" si="181"/>
        <v>73760.997600000002</v>
      </c>
      <c r="K224" s="17">
        <f t="shared" si="181"/>
        <v>0</v>
      </c>
      <c r="L224" s="17">
        <f t="shared" ref="L224:M224" si="182">SUM(L225:L226)</f>
        <v>0</v>
      </c>
      <c r="M224" s="17">
        <f t="shared" si="182"/>
        <v>0</v>
      </c>
      <c r="N224" s="17">
        <f t="shared" si="180"/>
        <v>368760.9976</v>
      </c>
    </row>
    <row r="225" spans="2:14" x14ac:dyDescent="0.2">
      <c r="B225" s="49" t="s">
        <v>86</v>
      </c>
      <c r="C225" s="38" t="s">
        <v>87</v>
      </c>
      <c r="D225" s="23">
        <v>617500</v>
      </c>
      <c r="E225" s="23">
        <v>550000</v>
      </c>
      <c r="F225" s="23">
        <v>295000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f t="shared" ref="N225:N226" si="183">+F225+G225+H225+I225+J225+K225+L225+M225</f>
        <v>295000</v>
      </c>
    </row>
    <row r="226" spans="2:14" x14ac:dyDescent="0.2">
      <c r="B226" s="49" t="s">
        <v>88</v>
      </c>
      <c r="C226" s="38" t="s">
        <v>89</v>
      </c>
      <c r="D226" s="23">
        <v>617500</v>
      </c>
      <c r="E226" s="23">
        <v>567500</v>
      </c>
      <c r="F226" s="23">
        <v>0</v>
      </c>
      <c r="G226" s="23">
        <v>0</v>
      </c>
      <c r="H226" s="23">
        <v>0</v>
      </c>
      <c r="I226" s="23">
        <v>0</v>
      </c>
      <c r="J226" s="23">
        <v>73760.997600000002</v>
      </c>
      <c r="K226" s="23">
        <v>0</v>
      </c>
      <c r="L226" s="23">
        <v>0</v>
      </c>
      <c r="M226" s="23">
        <v>0</v>
      </c>
      <c r="N226" s="23">
        <f t="shared" si="183"/>
        <v>73760.997600000002</v>
      </c>
    </row>
    <row r="227" spans="2:14" x14ac:dyDescent="0.2">
      <c r="B227" s="91"/>
      <c r="C227" s="87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</row>
    <row r="228" spans="2:14" ht="25.5" x14ac:dyDescent="0.2">
      <c r="B228" s="91"/>
      <c r="C228" s="92" t="s">
        <v>318</v>
      </c>
      <c r="D228" s="74">
        <f t="shared" ref="D228:N228" si="184">+D213+D223</f>
        <v>107885000</v>
      </c>
      <c r="E228" s="74">
        <f>+E211</f>
        <v>104240254.59</v>
      </c>
      <c r="F228" s="74">
        <f t="shared" si="184"/>
        <v>8319149.9722998999</v>
      </c>
      <c r="G228" s="74">
        <f t="shared" si="184"/>
        <v>7969279.1310127499</v>
      </c>
      <c r="H228" s="74">
        <f t="shared" si="184"/>
        <v>7653514.2836681996</v>
      </c>
      <c r="I228" s="74">
        <f t="shared" si="184"/>
        <v>7653514.2836681996</v>
      </c>
      <c r="J228" s="74">
        <f t="shared" si="184"/>
        <v>7677293.6264869506</v>
      </c>
      <c r="K228" s="74">
        <f t="shared" si="184"/>
        <v>7462236.5912509505</v>
      </c>
      <c r="L228" s="74">
        <f t="shared" ref="L228:M228" si="185">+L213+L223</f>
        <v>6358000.2325000009</v>
      </c>
      <c r="M228" s="74">
        <f t="shared" si="185"/>
        <v>8398676.9773884993</v>
      </c>
      <c r="N228" s="74">
        <f t="shared" si="184"/>
        <v>61491665.09827546</v>
      </c>
    </row>
    <row r="229" spans="2:14" x14ac:dyDescent="0.2">
      <c r="B229" s="78"/>
      <c r="C229" s="79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</row>
    <row r="230" spans="2:14" ht="41.25" customHeight="1" x14ac:dyDescent="0.2">
      <c r="B230" s="93" t="s">
        <v>319</v>
      </c>
      <c r="C230" s="94" t="s">
        <v>320</v>
      </c>
      <c r="D230" s="80">
        <f t="shared" ref="D230:N230" si="186">+D231</f>
        <v>10984400</v>
      </c>
      <c r="E230" s="80">
        <v>12234384</v>
      </c>
      <c r="F230" s="80">
        <f t="shared" si="186"/>
        <v>498524.81921315001</v>
      </c>
      <c r="G230" s="80">
        <f t="shared" si="186"/>
        <v>766110.67921314994</v>
      </c>
      <c r="H230" s="80">
        <f t="shared" si="186"/>
        <v>492510.67921315</v>
      </c>
      <c r="I230" s="80">
        <f t="shared" si="186"/>
        <v>461610.67921315</v>
      </c>
      <c r="J230" s="80">
        <f t="shared" si="186"/>
        <v>454110.67921315</v>
      </c>
      <c r="K230" s="80">
        <f t="shared" si="186"/>
        <v>454110.67921315</v>
      </c>
      <c r="L230" s="80">
        <f t="shared" si="186"/>
        <v>688591.1385</v>
      </c>
      <c r="M230" s="80">
        <f t="shared" si="186"/>
        <v>535130.21992629999</v>
      </c>
      <c r="N230" s="80">
        <f t="shared" si="186"/>
        <v>4350699.5737052001</v>
      </c>
    </row>
    <row r="231" spans="2:14" ht="25.5" x14ac:dyDescent="0.2">
      <c r="B231" s="95" t="s">
        <v>309</v>
      </c>
      <c r="C231" s="96" t="s">
        <v>321</v>
      </c>
      <c r="D231" s="97">
        <f t="shared" ref="D231" si="187">+D232+D242+D245</f>
        <v>10984400</v>
      </c>
      <c r="E231" s="97">
        <f t="shared" ref="E231:N231" si="188">+E232+E242+E245</f>
        <v>12234384</v>
      </c>
      <c r="F231" s="97">
        <f t="shared" si="188"/>
        <v>498524.81921315001</v>
      </c>
      <c r="G231" s="97">
        <f t="shared" si="188"/>
        <v>766110.67921314994</v>
      </c>
      <c r="H231" s="97">
        <f t="shared" si="188"/>
        <v>492510.67921315</v>
      </c>
      <c r="I231" s="97">
        <f t="shared" si="188"/>
        <v>461610.67921315</v>
      </c>
      <c r="J231" s="97">
        <f t="shared" si="188"/>
        <v>454110.67921315</v>
      </c>
      <c r="K231" s="97">
        <f t="shared" si="188"/>
        <v>454110.67921315</v>
      </c>
      <c r="L231" s="97">
        <f t="shared" si="188"/>
        <v>688591.1385</v>
      </c>
      <c r="M231" s="97">
        <f t="shared" si="188"/>
        <v>535130.21992629999</v>
      </c>
      <c r="N231" s="97">
        <f t="shared" si="188"/>
        <v>4350699.5737052001</v>
      </c>
    </row>
    <row r="232" spans="2:14" x14ac:dyDescent="0.2">
      <c r="B232" s="12">
        <v>21</v>
      </c>
      <c r="C232" s="13" t="s">
        <v>13</v>
      </c>
      <c r="D232" s="14">
        <f t="shared" ref="D232:N232" si="189">+D233+D238</f>
        <v>5370000</v>
      </c>
      <c r="E232" s="14">
        <v>6020000</v>
      </c>
      <c r="F232" s="14">
        <f t="shared" si="189"/>
        <v>449524.81921315001</v>
      </c>
      <c r="G232" s="14">
        <f t="shared" si="189"/>
        <v>449610.67921315</v>
      </c>
      <c r="H232" s="14">
        <f t="shared" si="189"/>
        <v>449610.67921315</v>
      </c>
      <c r="I232" s="14">
        <f t="shared" si="189"/>
        <v>449610.67921315</v>
      </c>
      <c r="J232" s="14">
        <f t="shared" si="189"/>
        <v>449610.67921315</v>
      </c>
      <c r="K232" s="14">
        <f t="shared" si="189"/>
        <v>449610.67921315</v>
      </c>
      <c r="L232" s="14">
        <f t="shared" ref="L232:M232" si="190">+L233+L238</f>
        <v>391091.1385</v>
      </c>
      <c r="M232" s="14">
        <f t="shared" si="190"/>
        <v>508130.21992629999</v>
      </c>
      <c r="N232" s="14">
        <f t="shared" si="189"/>
        <v>3596799.5737051996</v>
      </c>
    </row>
    <row r="233" spans="2:14" x14ac:dyDescent="0.2">
      <c r="B233" s="15">
        <v>211</v>
      </c>
      <c r="C233" s="85" t="s">
        <v>14</v>
      </c>
      <c r="D233" s="17">
        <f t="shared" ref="D233:N233" si="191">+D234</f>
        <v>4700000</v>
      </c>
      <c r="E233" s="17">
        <v>5200000</v>
      </c>
      <c r="F233" s="17">
        <f t="shared" si="191"/>
        <v>391091.1385</v>
      </c>
      <c r="G233" s="17">
        <f t="shared" si="191"/>
        <v>391091.1385</v>
      </c>
      <c r="H233" s="17">
        <f t="shared" si="191"/>
        <v>391091.1385</v>
      </c>
      <c r="I233" s="17">
        <f t="shared" si="191"/>
        <v>391091.1385</v>
      </c>
      <c r="J233" s="17">
        <f t="shared" si="191"/>
        <v>391091.1385</v>
      </c>
      <c r="K233" s="17">
        <f t="shared" si="191"/>
        <v>391091.1385</v>
      </c>
      <c r="L233" s="17">
        <f t="shared" si="191"/>
        <v>391091.1385</v>
      </c>
      <c r="M233" s="17">
        <f t="shared" si="191"/>
        <v>391091.1385</v>
      </c>
      <c r="N233" s="17">
        <f t="shared" si="191"/>
        <v>3128729.1079999995</v>
      </c>
    </row>
    <row r="234" spans="2:14" x14ac:dyDescent="0.2">
      <c r="B234" s="18">
        <v>2111</v>
      </c>
      <c r="C234" s="29" t="s">
        <v>15</v>
      </c>
      <c r="D234" s="20">
        <f t="shared" ref="D234:N234" si="192">+D235+D237</f>
        <v>4700000</v>
      </c>
      <c r="E234" s="20">
        <v>5200000</v>
      </c>
      <c r="F234" s="20">
        <f t="shared" si="192"/>
        <v>391091.1385</v>
      </c>
      <c r="G234" s="20">
        <f t="shared" si="192"/>
        <v>391091.1385</v>
      </c>
      <c r="H234" s="20">
        <f t="shared" si="192"/>
        <v>391091.1385</v>
      </c>
      <c r="I234" s="20">
        <f t="shared" si="192"/>
        <v>391091.1385</v>
      </c>
      <c r="J234" s="20">
        <f t="shared" si="192"/>
        <v>391091.1385</v>
      </c>
      <c r="K234" s="20">
        <f t="shared" si="192"/>
        <v>391091.1385</v>
      </c>
      <c r="L234" s="20">
        <f t="shared" ref="L234:M234" si="193">+L235+L237</f>
        <v>391091.1385</v>
      </c>
      <c r="M234" s="20">
        <f t="shared" si="193"/>
        <v>391091.1385</v>
      </c>
      <c r="N234" s="20">
        <f t="shared" si="192"/>
        <v>3128729.1079999995</v>
      </c>
    </row>
    <row r="235" spans="2:14" x14ac:dyDescent="0.2">
      <c r="B235" s="21" t="s">
        <v>16</v>
      </c>
      <c r="C235" s="26" t="s">
        <v>17</v>
      </c>
      <c r="D235" s="23">
        <v>4200000</v>
      </c>
      <c r="E235" s="23">
        <v>4700000</v>
      </c>
      <c r="F235" s="23">
        <v>391091.1385</v>
      </c>
      <c r="G235" s="23">
        <v>391091.1385</v>
      </c>
      <c r="H235" s="23">
        <v>391091.1385</v>
      </c>
      <c r="I235" s="23">
        <v>391091.1385</v>
      </c>
      <c r="J235" s="23">
        <v>391091.1385</v>
      </c>
      <c r="K235" s="23">
        <v>391091.1385</v>
      </c>
      <c r="L235" s="23">
        <v>391091.1385</v>
      </c>
      <c r="M235" s="23">
        <v>391091.1385</v>
      </c>
      <c r="N235" s="23">
        <f>+F235+G235+H235+I235+J235+K235+L235+M235</f>
        <v>3128729.1079999995</v>
      </c>
    </row>
    <row r="236" spans="2:14" x14ac:dyDescent="0.2">
      <c r="B236" s="18">
        <v>2114</v>
      </c>
      <c r="C236" s="29" t="s">
        <v>25</v>
      </c>
      <c r="D236" s="20">
        <f t="shared" ref="D236:N236" si="194">+D237</f>
        <v>500000</v>
      </c>
      <c r="E236" s="20">
        <v>500000</v>
      </c>
      <c r="F236" s="20">
        <f t="shared" si="194"/>
        <v>0</v>
      </c>
      <c r="G236" s="20">
        <f t="shared" si="194"/>
        <v>0</v>
      </c>
      <c r="H236" s="20">
        <f t="shared" si="194"/>
        <v>0</v>
      </c>
      <c r="I236" s="20">
        <f t="shared" si="194"/>
        <v>0</v>
      </c>
      <c r="J236" s="20">
        <f t="shared" si="194"/>
        <v>0</v>
      </c>
      <c r="K236" s="20">
        <f t="shared" si="194"/>
        <v>0</v>
      </c>
      <c r="L236" s="20">
        <f t="shared" si="194"/>
        <v>0</v>
      </c>
      <c r="M236" s="20">
        <f t="shared" si="194"/>
        <v>0</v>
      </c>
      <c r="N236" s="20">
        <f t="shared" si="194"/>
        <v>0</v>
      </c>
    </row>
    <row r="237" spans="2:14" x14ac:dyDescent="0.2">
      <c r="B237" s="21" t="s">
        <v>26</v>
      </c>
      <c r="C237" s="26" t="s">
        <v>322</v>
      </c>
      <c r="D237" s="23">
        <v>500000</v>
      </c>
      <c r="E237" s="23">
        <v>500000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f>+F237+G237+H237+I237+J237+K237+L237+M237</f>
        <v>0</v>
      </c>
    </row>
    <row r="238" spans="2:14" x14ac:dyDescent="0.2">
      <c r="B238" s="34">
        <v>215</v>
      </c>
      <c r="C238" s="54" t="s">
        <v>58</v>
      </c>
      <c r="D238" s="17">
        <f t="shared" ref="D238:N238" si="195">+D239+D240+D241</f>
        <v>670000</v>
      </c>
      <c r="E238" s="17">
        <v>820000</v>
      </c>
      <c r="F238" s="17">
        <f t="shared" si="195"/>
        <v>58433.680713150003</v>
      </c>
      <c r="G238" s="17">
        <f t="shared" si="195"/>
        <v>58519.540713150003</v>
      </c>
      <c r="H238" s="17">
        <f t="shared" si="195"/>
        <v>58519.540713150003</v>
      </c>
      <c r="I238" s="17">
        <f t="shared" si="195"/>
        <v>58519.540713150003</v>
      </c>
      <c r="J238" s="17">
        <f t="shared" si="195"/>
        <v>58519.540713150003</v>
      </c>
      <c r="K238" s="17">
        <f t="shared" si="195"/>
        <v>58519.540713150003</v>
      </c>
      <c r="L238" s="17">
        <f t="shared" ref="L238:M238" si="196">+L239+L240+L241</f>
        <v>0</v>
      </c>
      <c r="M238" s="17">
        <f t="shared" si="196"/>
        <v>117039.08142630001</v>
      </c>
      <c r="N238" s="17">
        <f t="shared" si="195"/>
        <v>468070.46570519998</v>
      </c>
    </row>
    <row r="239" spans="2:14" x14ac:dyDescent="0.2">
      <c r="B239" s="32" t="s">
        <v>59</v>
      </c>
      <c r="C239" s="38" t="s">
        <v>60</v>
      </c>
      <c r="D239" s="23">
        <v>300000</v>
      </c>
      <c r="E239" s="23">
        <v>350000</v>
      </c>
      <c r="F239" s="23">
        <v>27728.361719650002</v>
      </c>
      <c r="G239" s="23">
        <v>27728.361719650002</v>
      </c>
      <c r="H239" s="23">
        <v>27728.361719650002</v>
      </c>
      <c r="I239" s="23">
        <v>27728.361719650002</v>
      </c>
      <c r="J239" s="23">
        <v>27728.361719650002</v>
      </c>
      <c r="K239" s="23">
        <v>27728.361719650002</v>
      </c>
      <c r="L239" s="23">
        <v>0</v>
      </c>
      <c r="M239" s="23">
        <v>55456.723439300004</v>
      </c>
      <c r="N239" s="23">
        <f t="shared" ref="N239:N241" si="197">+F239+G239+H239+I239+J239+K239+L239+M239</f>
        <v>221826.89375720001</v>
      </c>
    </row>
    <row r="240" spans="2:14" x14ac:dyDescent="0.2">
      <c r="B240" s="32" t="s">
        <v>61</v>
      </c>
      <c r="C240" s="38" t="s">
        <v>62</v>
      </c>
      <c r="D240" s="23">
        <v>320000</v>
      </c>
      <c r="E240" s="23">
        <v>370000</v>
      </c>
      <c r="F240" s="23">
        <v>27767.4708335</v>
      </c>
      <c r="G240" s="23">
        <v>27767.4708335</v>
      </c>
      <c r="H240" s="23">
        <v>27767.4708335</v>
      </c>
      <c r="I240" s="23">
        <v>27767.4708335</v>
      </c>
      <c r="J240" s="23">
        <v>27767.4708335</v>
      </c>
      <c r="K240" s="23">
        <v>27767.4708335</v>
      </c>
      <c r="L240" s="23">
        <v>0</v>
      </c>
      <c r="M240" s="23">
        <v>55534.941666999999</v>
      </c>
      <c r="N240" s="23">
        <f t="shared" si="197"/>
        <v>222139.766668</v>
      </c>
    </row>
    <row r="241" spans="2:15" x14ac:dyDescent="0.2">
      <c r="B241" s="32" t="s">
        <v>63</v>
      </c>
      <c r="C241" s="38" t="s">
        <v>64</v>
      </c>
      <c r="D241" s="23">
        <v>50000</v>
      </c>
      <c r="E241" s="23">
        <v>100000</v>
      </c>
      <c r="F241" s="23">
        <v>2937.84816</v>
      </c>
      <c r="G241" s="23">
        <v>3023.7081600000001</v>
      </c>
      <c r="H241" s="23">
        <v>3023.7081600000001</v>
      </c>
      <c r="I241" s="23">
        <v>3023.7081600000001</v>
      </c>
      <c r="J241" s="23">
        <v>3023.7081600000001</v>
      </c>
      <c r="K241" s="23">
        <v>3023.7081600000001</v>
      </c>
      <c r="L241" s="23">
        <v>0</v>
      </c>
      <c r="M241" s="23">
        <v>6047.4163200000003</v>
      </c>
      <c r="N241" s="23">
        <f t="shared" si="197"/>
        <v>24103.80528</v>
      </c>
    </row>
    <row r="242" spans="2:15" x14ac:dyDescent="0.2">
      <c r="B242" s="45">
        <v>22</v>
      </c>
      <c r="C242" s="98" t="s">
        <v>67</v>
      </c>
      <c r="D242" s="14">
        <f t="shared" ref="D242:N242" si="198">+D243</f>
        <v>5000000</v>
      </c>
      <c r="E242" s="14">
        <v>4900000</v>
      </c>
      <c r="F242" s="14">
        <f t="shared" si="198"/>
        <v>49000</v>
      </c>
      <c r="G242" s="14">
        <f t="shared" si="198"/>
        <v>19000</v>
      </c>
      <c r="H242" s="14">
        <f t="shared" si="198"/>
        <v>42900</v>
      </c>
      <c r="I242" s="14">
        <f t="shared" si="198"/>
        <v>12000</v>
      </c>
      <c r="J242" s="14">
        <f t="shared" si="198"/>
        <v>4500</v>
      </c>
      <c r="K242" s="14">
        <f t="shared" si="198"/>
        <v>4500</v>
      </c>
      <c r="L242" s="14">
        <f t="shared" si="198"/>
        <v>0</v>
      </c>
      <c r="M242" s="14">
        <f t="shared" si="198"/>
        <v>27000</v>
      </c>
      <c r="N242" s="14">
        <f t="shared" si="198"/>
        <v>158900</v>
      </c>
    </row>
    <row r="243" spans="2:15" x14ac:dyDescent="0.2">
      <c r="B243" s="34">
        <v>228</v>
      </c>
      <c r="C243" s="48" t="s">
        <v>323</v>
      </c>
      <c r="D243" s="17">
        <f t="shared" ref="D243:N243" si="199">SUM(D244:D244)</f>
        <v>5000000</v>
      </c>
      <c r="E243" s="17">
        <v>4900000</v>
      </c>
      <c r="F243" s="17">
        <f t="shared" si="199"/>
        <v>49000</v>
      </c>
      <c r="G243" s="17">
        <f t="shared" si="199"/>
        <v>19000</v>
      </c>
      <c r="H243" s="17">
        <f t="shared" si="199"/>
        <v>42900</v>
      </c>
      <c r="I243" s="17">
        <f t="shared" si="199"/>
        <v>12000</v>
      </c>
      <c r="J243" s="17">
        <f t="shared" si="199"/>
        <v>4500</v>
      </c>
      <c r="K243" s="17">
        <f t="shared" si="199"/>
        <v>4500</v>
      </c>
      <c r="L243" s="17">
        <f t="shared" si="199"/>
        <v>0</v>
      </c>
      <c r="M243" s="17">
        <f t="shared" si="199"/>
        <v>27000</v>
      </c>
      <c r="N243" s="17">
        <f t="shared" si="199"/>
        <v>158900</v>
      </c>
    </row>
    <row r="244" spans="2:15" x14ac:dyDescent="0.2">
      <c r="B244" s="32" t="s">
        <v>148</v>
      </c>
      <c r="C244" s="44" t="s">
        <v>324</v>
      </c>
      <c r="D244" s="50">
        <v>5000000</v>
      </c>
      <c r="E244" s="50">
        <v>4900000</v>
      </c>
      <c r="F244" s="50">
        <v>49000</v>
      </c>
      <c r="G244" s="50">
        <v>19000</v>
      </c>
      <c r="H244" s="50">
        <v>42900</v>
      </c>
      <c r="I244" s="50">
        <v>12000</v>
      </c>
      <c r="J244" s="50">
        <v>4500</v>
      </c>
      <c r="K244" s="50">
        <v>4500</v>
      </c>
      <c r="L244" s="50">
        <v>0</v>
      </c>
      <c r="M244" s="50">
        <v>27000</v>
      </c>
      <c r="N244" s="50">
        <f>+F244+G244+H244+I244+J244+K244+L244+M244</f>
        <v>158900</v>
      </c>
    </row>
    <row r="245" spans="2:15" x14ac:dyDescent="0.2">
      <c r="B245" s="45">
        <v>24</v>
      </c>
      <c r="C245" s="68" t="s">
        <v>266</v>
      </c>
      <c r="D245" s="14">
        <f t="shared" ref="D245" si="200">+D246</f>
        <v>614400</v>
      </c>
      <c r="E245" s="14">
        <f t="shared" ref="E245:N245" si="201">+E246+E249</f>
        <v>1314384</v>
      </c>
      <c r="F245" s="14">
        <f t="shared" si="201"/>
        <v>0</v>
      </c>
      <c r="G245" s="14">
        <f t="shared" si="201"/>
        <v>297500</v>
      </c>
      <c r="H245" s="14">
        <f t="shared" si="201"/>
        <v>0</v>
      </c>
      <c r="I245" s="14">
        <f t="shared" si="201"/>
        <v>0</v>
      </c>
      <c r="J245" s="14">
        <f t="shared" si="201"/>
        <v>0</v>
      </c>
      <c r="K245" s="14">
        <f t="shared" si="201"/>
        <v>0</v>
      </c>
      <c r="L245" s="14">
        <f t="shared" si="201"/>
        <v>297500</v>
      </c>
      <c r="M245" s="14">
        <f t="shared" si="201"/>
        <v>0</v>
      </c>
      <c r="N245" s="14">
        <f t="shared" si="201"/>
        <v>595000</v>
      </c>
    </row>
    <row r="246" spans="2:15" ht="15" customHeight="1" x14ac:dyDescent="0.2">
      <c r="B246" s="34">
        <v>241</v>
      </c>
      <c r="C246" s="54" t="s">
        <v>325</v>
      </c>
      <c r="D246" s="66">
        <f t="shared" ref="D246:K246" si="202">+D247+D250</f>
        <v>614400</v>
      </c>
      <c r="E246" s="66">
        <v>799984</v>
      </c>
      <c r="F246" s="66">
        <f t="shared" si="202"/>
        <v>0</v>
      </c>
      <c r="G246" s="66">
        <v>0</v>
      </c>
      <c r="H246" s="66">
        <f t="shared" si="202"/>
        <v>0</v>
      </c>
      <c r="I246" s="66">
        <f t="shared" si="202"/>
        <v>0</v>
      </c>
      <c r="J246" s="66">
        <f t="shared" si="202"/>
        <v>0</v>
      </c>
      <c r="K246" s="66">
        <f t="shared" si="202"/>
        <v>0</v>
      </c>
      <c r="L246" s="66">
        <v>0</v>
      </c>
      <c r="M246" s="66">
        <f t="shared" ref="M246" si="203">+M247+M250</f>
        <v>0</v>
      </c>
      <c r="N246" s="66">
        <v>0</v>
      </c>
    </row>
    <row r="247" spans="2:15" ht="15.75" customHeight="1" x14ac:dyDescent="0.2">
      <c r="B247" s="32" t="s">
        <v>268</v>
      </c>
      <c r="C247" s="47" t="s">
        <v>269</v>
      </c>
      <c r="D247" s="42">
        <v>100000</v>
      </c>
      <c r="E247" s="42">
        <v>100000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  <c r="N247" s="42">
        <f>+F247+G247+H247+I247+J247+K247+L247+M247</f>
        <v>0</v>
      </c>
    </row>
    <row r="248" spans="2:15" ht="25.5" customHeight="1" x14ac:dyDescent="0.2">
      <c r="B248" s="32" t="s">
        <v>370</v>
      </c>
      <c r="C248" s="44" t="s">
        <v>371</v>
      </c>
      <c r="D248" s="42">
        <v>0</v>
      </c>
      <c r="E248" s="42">
        <v>699984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v>0</v>
      </c>
    </row>
    <row r="249" spans="2:15" ht="25.5" customHeight="1" x14ac:dyDescent="0.2">
      <c r="B249" s="34">
        <v>247</v>
      </c>
      <c r="C249" s="41" t="s">
        <v>326</v>
      </c>
      <c r="D249" s="99">
        <f t="shared" ref="D249:N249" si="204">+D250</f>
        <v>514400</v>
      </c>
      <c r="E249" s="99">
        <v>514400</v>
      </c>
      <c r="F249" s="99">
        <f t="shared" si="204"/>
        <v>0</v>
      </c>
      <c r="G249" s="99">
        <f t="shared" si="204"/>
        <v>297500</v>
      </c>
      <c r="H249" s="99">
        <f t="shared" si="204"/>
        <v>0</v>
      </c>
      <c r="I249" s="99">
        <f t="shared" si="204"/>
        <v>0</v>
      </c>
      <c r="J249" s="99">
        <f t="shared" si="204"/>
        <v>0</v>
      </c>
      <c r="K249" s="99">
        <f t="shared" si="204"/>
        <v>0</v>
      </c>
      <c r="L249" s="99">
        <f t="shared" si="204"/>
        <v>297500</v>
      </c>
      <c r="M249" s="99">
        <f t="shared" si="204"/>
        <v>0</v>
      </c>
      <c r="N249" s="99">
        <f t="shared" si="204"/>
        <v>595000</v>
      </c>
    </row>
    <row r="250" spans="2:15" ht="26.25" customHeight="1" x14ac:dyDescent="0.2">
      <c r="B250" s="49" t="s">
        <v>327</v>
      </c>
      <c r="C250" s="47" t="s">
        <v>328</v>
      </c>
      <c r="D250" s="23">
        <v>514400</v>
      </c>
      <c r="E250" s="23">
        <v>514400</v>
      </c>
      <c r="F250" s="23">
        <v>0</v>
      </c>
      <c r="G250" s="23">
        <v>297500</v>
      </c>
      <c r="H250" s="23">
        <v>0</v>
      </c>
      <c r="I250" s="23">
        <v>0</v>
      </c>
      <c r="J250" s="23">
        <v>0</v>
      </c>
      <c r="K250" s="23">
        <v>0</v>
      </c>
      <c r="L250" s="23">
        <v>297500</v>
      </c>
      <c r="M250" s="23">
        <v>0</v>
      </c>
      <c r="N250" s="23">
        <f>+F250+G250+H250+I250+J250+K250+L250+M250</f>
        <v>595000</v>
      </c>
    </row>
    <row r="251" spans="2:15" ht="17.25" customHeight="1" x14ac:dyDescent="0.2">
      <c r="B251" s="100" t="s">
        <v>319</v>
      </c>
      <c r="C251" s="101" t="s">
        <v>329</v>
      </c>
      <c r="D251" s="74">
        <f t="shared" ref="D251:N251" si="205">+D232+D242+D245</f>
        <v>10984400</v>
      </c>
      <c r="E251" s="74">
        <f>+E230</f>
        <v>12234384</v>
      </c>
      <c r="F251" s="74">
        <f t="shared" si="205"/>
        <v>498524.81921315001</v>
      </c>
      <c r="G251" s="74">
        <f t="shared" si="205"/>
        <v>766110.67921314994</v>
      </c>
      <c r="H251" s="74">
        <f t="shared" si="205"/>
        <v>492510.67921315</v>
      </c>
      <c r="I251" s="74">
        <f t="shared" si="205"/>
        <v>461610.67921315</v>
      </c>
      <c r="J251" s="74">
        <f t="shared" si="205"/>
        <v>454110.67921315</v>
      </c>
      <c r="K251" s="74">
        <f t="shared" si="205"/>
        <v>454110.67921315</v>
      </c>
      <c r="L251" s="74">
        <f t="shared" ref="L251:M251" si="206">+L232+L242+L245</f>
        <v>688591.1385</v>
      </c>
      <c r="M251" s="74">
        <f t="shared" si="206"/>
        <v>535130.21992629999</v>
      </c>
      <c r="N251" s="74">
        <f t="shared" si="205"/>
        <v>4350699.5737052001</v>
      </c>
    </row>
    <row r="252" spans="2:15" ht="27" customHeight="1" x14ac:dyDescent="0.2">
      <c r="B252" s="93" t="s">
        <v>330</v>
      </c>
      <c r="C252" s="94" t="s">
        <v>331</v>
      </c>
      <c r="D252" s="80">
        <f t="shared" ref="D252:N253" si="207">+D253</f>
        <v>6566690</v>
      </c>
      <c r="E252" s="80">
        <f>+E253</f>
        <v>132516690</v>
      </c>
      <c r="F252" s="80">
        <f t="shared" si="207"/>
        <v>11237939.815759251</v>
      </c>
      <c r="G252" s="80">
        <f t="shared" si="207"/>
        <v>11279453.15531975</v>
      </c>
      <c r="H252" s="80">
        <f t="shared" si="207"/>
        <v>11546210.7627188</v>
      </c>
      <c r="I252" s="80">
        <f t="shared" si="207"/>
        <v>11575320.5769278</v>
      </c>
      <c r="J252" s="80">
        <f t="shared" si="207"/>
        <v>11582621.537021851</v>
      </c>
      <c r="K252" s="80">
        <f t="shared" si="207"/>
        <v>11582621.534716051</v>
      </c>
      <c r="L252" s="80">
        <f t="shared" si="207"/>
        <v>10167299.739499999</v>
      </c>
      <c r="M252" s="80">
        <f t="shared" si="207"/>
        <v>12573492.401099252</v>
      </c>
      <c r="N252" s="80">
        <f>+N253</f>
        <v>91544959.523062766</v>
      </c>
    </row>
    <row r="253" spans="2:15" ht="26.25" customHeight="1" x14ac:dyDescent="0.2">
      <c r="B253" s="95" t="s">
        <v>309</v>
      </c>
      <c r="C253" s="96" t="s">
        <v>321</v>
      </c>
      <c r="D253" s="97">
        <f t="shared" si="207"/>
        <v>6566690</v>
      </c>
      <c r="E253" s="97">
        <f>+E254</f>
        <v>132516690</v>
      </c>
      <c r="F253" s="97">
        <f t="shared" si="207"/>
        <v>11237939.815759251</v>
      </c>
      <c r="G253" s="97">
        <f t="shared" si="207"/>
        <v>11279453.15531975</v>
      </c>
      <c r="H253" s="97">
        <f t="shared" si="207"/>
        <v>11546210.7627188</v>
      </c>
      <c r="I253" s="97">
        <f t="shared" si="207"/>
        <v>11575320.5769278</v>
      </c>
      <c r="J253" s="97">
        <f t="shared" si="207"/>
        <v>11582621.537021851</v>
      </c>
      <c r="K253" s="97">
        <f t="shared" si="207"/>
        <v>11582621.534716051</v>
      </c>
      <c r="L253" s="97">
        <f t="shared" si="207"/>
        <v>10167299.739499999</v>
      </c>
      <c r="M253" s="97">
        <f t="shared" si="207"/>
        <v>12573492.401099252</v>
      </c>
      <c r="N253" s="97">
        <f t="shared" si="207"/>
        <v>91544959.523062766</v>
      </c>
    </row>
    <row r="254" spans="2:15" ht="17.25" customHeight="1" x14ac:dyDescent="0.2">
      <c r="B254" s="12">
        <v>21</v>
      </c>
      <c r="C254" s="13" t="s">
        <v>13</v>
      </c>
      <c r="D254" s="14">
        <f t="shared" ref="D254:N254" si="208">+D255+D260</f>
        <v>6566690</v>
      </c>
      <c r="E254" s="14">
        <f>+E255+E260</f>
        <v>132516690</v>
      </c>
      <c r="F254" s="14">
        <f t="shared" si="208"/>
        <v>11237939.815759251</v>
      </c>
      <c r="G254" s="14">
        <f t="shared" si="208"/>
        <v>11279453.15531975</v>
      </c>
      <c r="H254" s="14">
        <f t="shared" si="208"/>
        <v>11546210.7627188</v>
      </c>
      <c r="I254" s="14">
        <f t="shared" si="208"/>
        <v>11575320.5769278</v>
      </c>
      <c r="J254" s="14">
        <f t="shared" si="208"/>
        <v>11582621.537021851</v>
      </c>
      <c r="K254" s="14">
        <f>+K255+K260</f>
        <v>11582621.534716051</v>
      </c>
      <c r="L254" s="14">
        <f>+L255+L260</f>
        <v>10167299.739499999</v>
      </c>
      <c r="M254" s="14">
        <f>+M255+M260</f>
        <v>12573492.401099252</v>
      </c>
      <c r="N254" s="14">
        <f t="shared" si="208"/>
        <v>91544959.523062766</v>
      </c>
    </row>
    <row r="255" spans="2:15" ht="17.25" customHeight="1" x14ac:dyDescent="0.2">
      <c r="B255" s="15">
        <v>211</v>
      </c>
      <c r="C255" s="85" t="s">
        <v>14</v>
      </c>
      <c r="D255" s="17">
        <f t="shared" ref="D255:N255" si="209">+D256</f>
        <v>5896690</v>
      </c>
      <c r="E255" s="17">
        <f>+E256+E258</f>
        <v>118399329.095373</v>
      </c>
      <c r="F255" s="17">
        <f t="shared" si="209"/>
        <v>9985568.2375000007</v>
      </c>
      <c r="G255" s="17">
        <f t="shared" si="209"/>
        <v>10018947.782500001</v>
      </c>
      <c r="H255" s="17">
        <f t="shared" si="209"/>
        <v>10285967.382000001</v>
      </c>
      <c r="I255" s="17">
        <f t="shared" si="209"/>
        <v>10311216.592</v>
      </c>
      <c r="J255" s="17">
        <f t="shared" si="209"/>
        <v>10317843.741500001</v>
      </c>
      <c r="K255" s="17">
        <f t="shared" si="209"/>
        <v>10317843.739500001</v>
      </c>
      <c r="L255" s="17">
        <f t="shared" si="209"/>
        <v>10167299.739499999</v>
      </c>
      <c r="M255" s="17">
        <f t="shared" si="209"/>
        <v>10113767.648000002</v>
      </c>
      <c r="N255" s="17">
        <f t="shared" si="209"/>
        <v>81518454.862500012</v>
      </c>
    </row>
    <row r="256" spans="2:15" ht="17.25" customHeight="1" x14ac:dyDescent="0.2">
      <c r="B256" s="18">
        <v>2111</v>
      </c>
      <c r="C256" s="29" t="s">
        <v>15</v>
      </c>
      <c r="D256" s="20">
        <f t="shared" ref="D256:J256" si="210">+D257+D259</f>
        <v>5896690</v>
      </c>
      <c r="E256" s="20">
        <f>+E257</f>
        <v>108113361.71337301</v>
      </c>
      <c r="F256" s="20">
        <f t="shared" si="210"/>
        <v>9985568.2375000007</v>
      </c>
      <c r="G256" s="20">
        <f t="shared" si="210"/>
        <v>10018947.782500001</v>
      </c>
      <c r="H256" s="20">
        <f t="shared" si="210"/>
        <v>10285967.382000001</v>
      </c>
      <c r="I256" s="20">
        <f t="shared" si="210"/>
        <v>10311216.592</v>
      </c>
      <c r="J256" s="20">
        <f t="shared" si="210"/>
        <v>10317843.741500001</v>
      </c>
      <c r="K256" s="20">
        <f>+K257+K259</f>
        <v>10317843.739500001</v>
      </c>
      <c r="L256" s="20">
        <f>+L257+L259</f>
        <v>10167299.739499999</v>
      </c>
      <c r="M256" s="20">
        <f>+M257+M259</f>
        <v>10113767.648000002</v>
      </c>
      <c r="N256" s="20">
        <f t="shared" ref="N256" si="211">+N257+N259</f>
        <v>81518454.862500012</v>
      </c>
      <c r="O256" s="30"/>
    </row>
    <row r="257" spans="2:16" ht="17.25" customHeight="1" x14ac:dyDescent="0.2">
      <c r="B257" s="21" t="s">
        <v>16</v>
      </c>
      <c r="C257" s="26" t="s">
        <v>17</v>
      </c>
      <c r="D257" s="23">
        <v>4896690</v>
      </c>
      <c r="E257" s="23">
        <v>108113361.71337301</v>
      </c>
      <c r="F257" s="23">
        <v>9985568.2375000007</v>
      </c>
      <c r="G257" s="23">
        <v>10018947.782500001</v>
      </c>
      <c r="H257" s="23">
        <v>10285967.382000001</v>
      </c>
      <c r="I257" s="23">
        <v>10311216.592</v>
      </c>
      <c r="J257" s="23">
        <v>10317843.741500001</v>
      </c>
      <c r="K257" s="23">
        <v>10317843.739500001</v>
      </c>
      <c r="L257" s="23">
        <v>10037899.4695</v>
      </c>
      <c r="M257" s="23">
        <v>10113767.648000002</v>
      </c>
      <c r="N257" s="23">
        <f>+F257+G257+H257+I257+J257+K257+L257+M257</f>
        <v>81389054.592500016</v>
      </c>
      <c r="O257" s="8"/>
    </row>
    <row r="258" spans="2:16" ht="17.25" customHeight="1" x14ac:dyDescent="0.2">
      <c r="B258" s="18">
        <v>2114</v>
      </c>
      <c r="C258" s="29" t="s">
        <v>25</v>
      </c>
      <c r="D258" s="20">
        <f t="shared" ref="D258:N258" si="212">+D259</f>
        <v>1000000</v>
      </c>
      <c r="E258" s="20">
        <v>10285967.381999999</v>
      </c>
      <c r="F258" s="20">
        <f t="shared" si="212"/>
        <v>0</v>
      </c>
      <c r="G258" s="20">
        <f t="shared" si="212"/>
        <v>0</v>
      </c>
      <c r="H258" s="20">
        <f t="shared" si="212"/>
        <v>0</v>
      </c>
      <c r="I258" s="20">
        <f t="shared" si="212"/>
        <v>0</v>
      </c>
      <c r="J258" s="20">
        <f t="shared" si="212"/>
        <v>0</v>
      </c>
      <c r="K258" s="20">
        <f t="shared" si="212"/>
        <v>0</v>
      </c>
      <c r="L258" s="20">
        <f t="shared" si="212"/>
        <v>129400.26999999999</v>
      </c>
      <c r="M258" s="20">
        <f t="shared" si="212"/>
        <v>0</v>
      </c>
      <c r="N258" s="20">
        <f t="shared" si="212"/>
        <v>129400.26999999999</v>
      </c>
      <c r="O258" s="8"/>
    </row>
    <row r="259" spans="2:16" ht="17.25" customHeight="1" x14ac:dyDescent="0.2">
      <c r="B259" s="21" t="s">
        <v>26</v>
      </c>
      <c r="C259" s="26" t="s">
        <v>322</v>
      </c>
      <c r="D259" s="23">
        <v>1000000</v>
      </c>
      <c r="E259" s="23">
        <v>10285967.381999999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129400.26999999999</v>
      </c>
      <c r="M259" s="23">
        <v>0</v>
      </c>
      <c r="N259" s="23">
        <f>+F259+G259+H259+I259+J259+K259+L259+M259</f>
        <v>129400.26999999999</v>
      </c>
      <c r="O259" s="25"/>
    </row>
    <row r="260" spans="2:16" ht="17.25" customHeight="1" x14ac:dyDescent="0.2">
      <c r="B260" s="34">
        <v>215</v>
      </c>
      <c r="C260" s="54" t="s">
        <v>58</v>
      </c>
      <c r="D260" s="17">
        <f t="shared" ref="D260:N260" si="213">+D261+D262+D263</f>
        <v>670000</v>
      </c>
      <c r="E260" s="17">
        <v>14117360.904626999</v>
      </c>
      <c r="F260" s="17">
        <f t="shared" si="213"/>
        <v>1252371.5782592501</v>
      </c>
      <c r="G260" s="17">
        <f t="shared" si="213"/>
        <v>1260505.3728197501</v>
      </c>
      <c r="H260" s="17">
        <f t="shared" si="213"/>
        <v>1260243.3807188</v>
      </c>
      <c r="I260" s="17">
        <f t="shared" si="213"/>
        <v>1264103.9849278</v>
      </c>
      <c r="J260" s="17">
        <f t="shared" si="213"/>
        <v>1264777.79552185</v>
      </c>
      <c r="K260" s="17">
        <f t="shared" si="213"/>
        <v>1264777.79521605</v>
      </c>
      <c r="L260" s="17">
        <f t="shared" ref="L260:M260" si="214">+L261+L262+L263</f>
        <v>0</v>
      </c>
      <c r="M260" s="17">
        <f t="shared" si="214"/>
        <v>2459724.7530992501</v>
      </c>
      <c r="N260" s="17">
        <f t="shared" si="213"/>
        <v>10026504.66056275</v>
      </c>
    </row>
    <row r="261" spans="2:16" ht="11.25" customHeight="1" x14ac:dyDescent="0.2">
      <c r="B261" s="32" t="s">
        <v>59</v>
      </c>
      <c r="C261" s="38" t="s">
        <v>60</v>
      </c>
      <c r="D261" s="23">
        <v>300000</v>
      </c>
      <c r="E261" s="23">
        <v>6109095.4057959998</v>
      </c>
      <c r="F261" s="23">
        <v>584644.61688375019</v>
      </c>
      <c r="G261" s="23">
        <v>588394.82662425016</v>
      </c>
      <c r="H261" s="23">
        <v>593605.59622880013</v>
      </c>
      <c r="I261" s="23">
        <v>595395.76521780016</v>
      </c>
      <c r="J261" s="23">
        <v>595865.63011735014</v>
      </c>
      <c r="K261" s="23">
        <v>595865.62997555011</v>
      </c>
      <c r="L261" s="23">
        <v>0</v>
      </c>
      <c r="M261" s="23">
        <v>1158699.1504917503</v>
      </c>
      <c r="N261" s="23">
        <f t="shared" ref="N261:N263" si="215">+F261+G261+H261+I261+J261+K261+L261+M261</f>
        <v>4712471.2155392505</v>
      </c>
      <c r="O261" s="8"/>
      <c r="P261" s="8"/>
    </row>
    <row r="262" spans="2:16" ht="11.25" customHeight="1" x14ac:dyDescent="0.2">
      <c r="B262" s="32" t="s">
        <v>61</v>
      </c>
      <c r="C262" s="38" t="s">
        <v>62</v>
      </c>
      <c r="D262" s="23">
        <v>320000</v>
      </c>
      <c r="E262" s="23">
        <v>7228097.6799999997</v>
      </c>
      <c r="F262" s="23">
        <v>605670.34486249986</v>
      </c>
      <c r="G262" s="23">
        <v>608040.29755749984</v>
      </c>
      <c r="H262" s="23">
        <v>601438.68912199989</v>
      </c>
      <c r="I262" s="23">
        <v>603231.38303199993</v>
      </c>
      <c r="J262" s="23">
        <v>603701.91064649995</v>
      </c>
      <c r="K262" s="23">
        <v>603701.91050449992</v>
      </c>
      <c r="L262" s="23">
        <v>0</v>
      </c>
      <c r="M262" s="23">
        <v>1174325.1218324997</v>
      </c>
      <c r="N262" s="23">
        <f t="shared" si="215"/>
        <v>4800109.6575574996</v>
      </c>
      <c r="O262" s="8"/>
      <c r="P262" s="8"/>
    </row>
    <row r="263" spans="2:16" ht="11.25" customHeight="1" x14ac:dyDescent="0.2">
      <c r="B263" s="32" t="s">
        <v>63</v>
      </c>
      <c r="C263" s="38" t="s">
        <v>64</v>
      </c>
      <c r="D263" s="23">
        <v>50000</v>
      </c>
      <c r="E263" s="23">
        <v>780167.81883100001</v>
      </c>
      <c r="F263" s="23">
        <v>62056.616513000015</v>
      </c>
      <c r="G263" s="23">
        <v>64070.248637999997</v>
      </c>
      <c r="H263" s="23">
        <v>65199.095367999995</v>
      </c>
      <c r="I263" s="23">
        <v>65476.836678</v>
      </c>
      <c r="J263" s="23">
        <v>65210.254757999995</v>
      </c>
      <c r="K263" s="23">
        <v>65210.254736000003</v>
      </c>
      <c r="L263" s="23">
        <v>0</v>
      </c>
      <c r="M263" s="23">
        <v>126700.480775</v>
      </c>
      <c r="N263" s="23">
        <f t="shared" si="215"/>
        <v>513923.78746600001</v>
      </c>
      <c r="O263" s="8"/>
      <c r="P263" s="8"/>
    </row>
    <row r="264" spans="2:16" ht="17.25" customHeight="1" x14ac:dyDescent="0.2">
      <c r="B264" s="100" t="s">
        <v>330</v>
      </c>
      <c r="C264" s="92" t="s">
        <v>332</v>
      </c>
      <c r="D264" s="74">
        <f t="shared" ref="D264:K264" si="216">+D255+D260</f>
        <v>6566690</v>
      </c>
      <c r="E264" s="74">
        <f>+E252</f>
        <v>132516690</v>
      </c>
      <c r="F264" s="74">
        <f t="shared" si="216"/>
        <v>11237939.815759251</v>
      </c>
      <c r="G264" s="74">
        <f t="shared" si="216"/>
        <v>11279453.15531975</v>
      </c>
      <c r="H264" s="74">
        <f t="shared" si="216"/>
        <v>11546210.7627188</v>
      </c>
      <c r="I264" s="74">
        <f t="shared" si="216"/>
        <v>11575320.5769278</v>
      </c>
      <c r="J264" s="74">
        <f t="shared" si="216"/>
        <v>11582621.537021851</v>
      </c>
      <c r="K264" s="74">
        <f t="shared" si="216"/>
        <v>11582621.534716051</v>
      </c>
      <c r="L264" s="74">
        <f t="shared" ref="L264:M264" si="217">+L255+L260</f>
        <v>10167299.739499999</v>
      </c>
      <c r="M264" s="74">
        <f t="shared" si="217"/>
        <v>12573492.401099252</v>
      </c>
      <c r="N264" s="74">
        <f>+N255+N260</f>
        <v>91544959.523062766</v>
      </c>
    </row>
    <row r="265" spans="2:16" x14ac:dyDescent="0.2">
      <c r="B265" s="102"/>
      <c r="C265" s="103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</row>
    <row r="266" spans="2:16" x14ac:dyDescent="0.2">
      <c r="B266" s="105"/>
      <c r="C266" s="106" t="s">
        <v>333</v>
      </c>
      <c r="D266" s="107">
        <f t="shared" ref="D266:I266" si="218">+D3+D193+D211+D230+D252</f>
        <v>1172006944</v>
      </c>
      <c r="E266" s="107">
        <v>1172006944</v>
      </c>
      <c r="F266" s="107">
        <f t="shared" si="218"/>
        <v>60981376.780317657</v>
      </c>
      <c r="G266" s="107">
        <f t="shared" si="218"/>
        <v>67038243.680147044</v>
      </c>
      <c r="H266" s="107">
        <f t="shared" si="218"/>
        <v>132382566.64235687</v>
      </c>
      <c r="I266" s="107">
        <f t="shared" si="218"/>
        <v>64362579.264889672</v>
      </c>
      <c r="J266" s="107">
        <f>+J3+J193+J211+J230+J252</f>
        <v>66819995.119413882</v>
      </c>
      <c r="K266" s="107">
        <f>+K3+K193+K211+K230+K252</f>
        <v>64513446.286215141</v>
      </c>
      <c r="L266" s="107">
        <f>+L3+L193+L211+L230+L252</f>
        <v>74404376.425590023</v>
      </c>
      <c r="M266" s="107">
        <f>+M3+M193+M211+M230+M252</f>
        <v>73596532.261604518</v>
      </c>
      <c r="N266" s="107">
        <f>+N3+N193+N211+N230+N252</f>
        <v>604099116.46053481</v>
      </c>
    </row>
    <row r="267" spans="2:16" s="60" customFormat="1" x14ac:dyDescent="0.2"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</row>
    <row r="268" spans="2:16" s="60" customFormat="1" ht="13.5" x14ac:dyDescent="0.25">
      <c r="B268" s="109"/>
      <c r="C268" s="110"/>
      <c r="D268" s="111"/>
      <c r="E268" s="111"/>
      <c r="F268" s="111"/>
      <c r="G268" s="111"/>
      <c r="H268" s="108"/>
      <c r="I268" s="108"/>
      <c r="J268" s="108"/>
      <c r="K268" s="108"/>
      <c r="L268" s="108"/>
      <c r="M268" s="108"/>
      <c r="N268" s="108"/>
    </row>
    <row r="269" spans="2:16" s="60" customFormat="1" x14ac:dyDescent="0.2">
      <c r="B269" s="112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</row>
    <row r="270" spans="2:16" s="60" customFormat="1" x14ac:dyDescent="0.2">
      <c r="B270" s="127" t="s">
        <v>345</v>
      </c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</row>
    <row r="271" spans="2:16" s="60" customFormat="1" x14ac:dyDescent="0.2">
      <c r="B271" s="113" t="s">
        <v>334</v>
      </c>
      <c r="C271" s="113"/>
      <c r="D271" s="114"/>
      <c r="E271" s="114"/>
      <c r="F271" s="114"/>
      <c r="G271" s="114"/>
      <c r="H271" s="115"/>
      <c r="I271" s="115"/>
      <c r="J271" s="115"/>
      <c r="K271" s="115"/>
      <c r="L271" s="115"/>
      <c r="M271" s="115"/>
      <c r="N271" s="115"/>
    </row>
    <row r="272" spans="2:16" s="60" customFormat="1" x14ac:dyDescent="0.2">
      <c r="B272" s="113" t="s">
        <v>350</v>
      </c>
      <c r="C272" s="113"/>
      <c r="D272" s="114"/>
      <c r="E272" s="114"/>
      <c r="F272" s="114"/>
      <c r="G272" s="114"/>
      <c r="H272" s="115"/>
      <c r="I272" s="115"/>
      <c r="J272" s="115"/>
      <c r="K272" s="115"/>
      <c r="L272" s="115"/>
      <c r="M272" s="115"/>
      <c r="N272" s="115"/>
    </row>
    <row r="273" spans="1:14" s="60" customFormat="1" x14ac:dyDescent="0.2">
      <c r="B273" s="113" t="s">
        <v>373</v>
      </c>
      <c r="C273" s="113"/>
      <c r="D273" s="114"/>
      <c r="E273" s="114"/>
      <c r="F273" s="114"/>
      <c r="G273" s="114"/>
      <c r="H273" s="115"/>
      <c r="I273" s="115"/>
      <c r="J273" s="115"/>
      <c r="K273" s="115"/>
      <c r="L273" s="115"/>
      <c r="M273" s="115"/>
      <c r="N273" s="115"/>
    </row>
    <row r="274" spans="1:14" s="60" customFormat="1" x14ac:dyDescent="0.2">
      <c r="B274" s="116" t="s">
        <v>346</v>
      </c>
      <c r="C274" s="113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</row>
    <row r="275" spans="1:14" s="60" customFormat="1" x14ac:dyDescent="0.2">
      <c r="B275" s="116" t="s">
        <v>347</v>
      </c>
      <c r="C275" s="113"/>
      <c r="D275" s="115"/>
      <c r="E275" s="115"/>
      <c r="F275" s="115"/>
      <c r="G275" s="115"/>
      <c r="H275" s="115"/>
      <c r="I275" s="115"/>
      <c r="J275" s="115"/>
      <c r="K275" s="115"/>
      <c r="L275" s="108"/>
      <c r="M275" s="108"/>
      <c r="N275" s="108"/>
    </row>
    <row r="276" spans="1:14" s="60" customFormat="1" x14ac:dyDescent="0.2">
      <c r="B276" s="116" t="s">
        <v>348</v>
      </c>
      <c r="C276" s="113"/>
      <c r="D276" s="115"/>
      <c r="E276" s="115"/>
      <c r="F276" s="115"/>
      <c r="G276" s="115"/>
      <c r="H276" s="115"/>
      <c r="I276" s="115"/>
      <c r="J276" s="115"/>
      <c r="K276" s="115"/>
      <c r="L276" s="108"/>
      <c r="M276" s="108"/>
      <c r="N276" s="108"/>
    </row>
    <row r="277" spans="1:14" s="60" customFormat="1" x14ac:dyDescent="0.2">
      <c r="B277" s="112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</row>
    <row r="278" spans="1:14" s="60" customFormat="1" x14ac:dyDescent="0.2">
      <c r="B278" s="112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</row>
    <row r="279" spans="1:14" s="60" customFormat="1" x14ac:dyDescent="0.2">
      <c r="B279" s="112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</row>
    <row r="280" spans="1:14" s="60" customFormat="1" x14ac:dyDescent="0.2">
      <c r="B280" s="112"/>
      <c r="D280" s="108"/>
      <c r="E280" s="129"/>
      <c r="F280" s="108"/>
      <c r="G280" s="108"/>
      <c r="H280" s="108"/>
      <c r="I280" s="108"/>
      <c r="J280" s="108"/>
      <c r="K280" s="108"/>
      <c r="L280" s="108"/>
      <c r="M280" s="108"/>
      <c r="N280" s="108"/>
    </row>
    <row r="281" spans="1:14" s="60" customFormat="1" x14ac:dyDescent="0.2">
      <c r="B281" s="112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</row>
    <row r="282" spans="1:14" ht="18.75" customHeight="1" x14ac:dyDescent="0.2">
      <c r="B282" s="117" t="s">
        <v>335</v>
      </c>
      <c r="C282" s="118"/>
      <c r="F282" s="119" t="s">
        <v>336</v>
      </c>
      <c r="G282" s="119"/>
      <c r="H282" s="119"/>
      <c r="I282" s="119"/>
      <c r="J282" s="119"/>
      <c r="K282" s="119"/>
      <c r="L282" s="119"/>
      <c r="M282" s="119"/>
      <c r="N282" s="119" t="s">
        <v>337</v>
      </c>
    </row>
    <row r="283" spans="1:14" ht="17.25" customHeight="1" x14ac:dyDescent="0.2">
      <c r="A283" s="120"/>
      <c r="B283" s="121" t="s">
        <v>343</v>
      </c>
      <c r="C283" s="118"/>
      <c r="F283" s="122" t="s">
        <v>338</v>
      </c>
      <c r="G283" s="122"/>
      <c r="H283" s="122"/>
      <c r="I283" s="122"/>
      <c r="J283" s="122"/>
      <c r="K283" s="122"/>
      <c r="L283" s="122"/>
      <c r="M283" s="122"/>
      <c r="N283" s="122" t="s">
        <v>339</v>
      </c>
    </row>
    <row r="284" spans="1:14" ht="19.5" customHeight="1" x14ac:dyDescent="0.2">
      <c r="B284" s="118" t="s">
        <v>344</v>
      </c>
      <c r="C284" s="118"/>
      <c r="F284" s="118" t="s">
        <v>340</v>
      </c>
      <c r="G284" s="118"/>
      <c r="H284" s="118"/>
      <c r="I284" s="118"/>
      <c r="J284" s="118"/>
      <c r="K284" s="118"/>
      <c r="L284" s="118"/>
      <c r="M284" s="118"/>
      <c r="N284" s="118" t="s">
        <v>341</v>
      </c>
    </row>
    <row r="285" spans="1:14" ht="26.25" customHeight="1" x14ac:dyDescent="0.2">
      <c r="B285" s="118"/>
      <c r="C285" s="123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</row>
    <row r="286" spans="1:14" ht="26.25" customHeight="1" x14ac:dyDescent="0.2">
      <c r="B286" s="124"/>
      <c r="C286" s="125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</row>
    <row r="288" spans="1:14" ht="13.5" customHeight="1" x14ac:dyDescent="0.2"/>
  </sheetData>
  <autoFilter ref="B1:N266"/>
  <printOptions horizontalCentered="1"/>
  <pageMargins left="0.70866141732283472" right="0.70866141732283472" top="1.8897637795275593" bottom="0.74803149606299213" header="0" footer="0.31496062992125984"/>
  <pageSetup paperSize="5" scale="56" fitToHeight="0" orientation="landscape" r:id="rId1"/>
  <headerFooter>
    <oddHeader xml:space="preserve">&amp;C
&amp;G
TRIBUNAL SUPERIOR ELECTORAL 
DIRECCION FINANCIERA 
EJECUCION PRESUPUESTARIA AL 31 DE AGOSTO 2024
VALORES EN RD$
</oddHeader>
    <oddFooter>&amp;RPágina &amp;P</oddFooter>
  </headerFooter>
  <ignoredErrors>
    <ignoredError sqref="N28:N37 N8:N18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Transparencia</vt:lpstr>
      <vt:lpstr>'Ejecución Transparencia'!Área_de_impresión</vt:lpstr>
      <vt:lpstr>'Ejecución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Maridalia Gómez</dc:creator>
  <cp:lastModifiedBy>Deysis Esther Matos Ferreras</cp:lastModifiedBy>
  <cp:lastPrinted>2024-09-05T13:41:55Z</cp:lastPrinted>
  <dcterms:created xsi:type="dcterms:W3CDTF">2024-07-15T14:00:29Z</dcterms:created>
  <dcterms:modified xsi:type="dcterms:W3CDTF">2024-09-09T15:53:34Z</dcterms:modified>
</cp:coreProperties>
</file>