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Desktop\Ejecución Presupuestaria 2024-2025\"/>
    </mc:Choice>
  </mc:AlternateContent>
  <bookViews>
    <workbookView xWindow="0" yWindow="0" windowWidth="28800" windowHeight="11700"/>
  </bookViews>
  <sheets>
    <sheet name="Ejecución Transparencia" sheetId="1" r:id="rId1"/>
  </sheets>
  <definedNames>
    <definedName name="_xlnm._FilterDatabase" localSheetId="0" hidden="1">'Ejecución Transparencia'!$B$1:$N$266</definedName>
    <definedName name="_xlnm.Print_Area" localSheetId="0">'Ejecución Transparencia'!$A$1:$N$289</definedName>
    <definedName name="_xlnm.Print_Titles" localSheetId="0">'Ejecución Transparencia'!$1:$1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0" i="1" l="1"/>
  <c r="D256" i="1"/>
  <c r="D255" i="1" s="1"/>
  <c r="D254" i="1" s="1"/>
  <c r="D258" i="1"/>
  <c r="D249" i="1"/>
  <c r="D246" i="1"/>
  <c r="D243" i="1"/>
  <c r="D242" i="1" s="1"/>
  <c r="D238" i="1"/>
  <c r="D234" i="1"/>
  <c r="D233" i="1" s="1"/>
  <c r="D213" i="1"/>
  <c r="D212" i="1" s="1"/>
  <c r="D215" i="1"/>
  <c r="D217" i="1"/>
  <c r="D201" i="1"/>
  <c r="D199" i="1"/>
  <c r="D197" i="1"/>
  <c r="D196" i="1" s="1"/>
  <c r="D195" i="1" s="1"/>
  <c r="D194" i="1" s="1"/>
  <c r="D187" i="1"/>
  <c r="D185" i="1"/>
  <c r="D182" i="1"/>
  <c r="D179" i="1"/>
  <c r="D176" i="1"/>
  <c r="D171" i="1"/>
  <c r="D166" i="1"/>
  <c r="D165" i="1" s="1"/>
  <c r="D104" i="1"/>
  <c r="D106" i="1"/>
  <c r="D110" i="1"/>
  <c r="D115" i="1"/>
  <c r="D121" i="1"/>
  <c r="D123" i="1"/>
  <c r="D129" i="1"/>
  <c r="D133" i="1"/>
  <c r="D137" i="1"/>
  <c r="D140" i="1"/>
  <c r="D143" i="1"/>
  <c r="D150" i="1"/>
  <c r="D145" i="1" s="1"/>
  <c r="D146" i="1"/>
  <c r="D153" i="1"/>
  <c r="D100" i="1"/>
  <c r="D98" i="1"/>
  <c r="D89" i="1"/>
  <c r="D95" i="1"/>
  <c r="D84" i="1" s="1"/>
  <c r="D74" i="1"/>
  <c r="D71" i="1"/>
  <c r="D62" i="1"/>
  <c r="D58" i="1"/>
  <c r="D55" i="1"/>
  <c r="D52" i="1"/>
  <c r="D43" i="1"/>
  <c r="D37" i="1"/>
  <c r="D33" i="1"/>
  <c r="D31" i="1" s="1"/>
  <c r="D28" i="1"/>
  <c r="D24" i="1" s="1"/>
  <c r="D25" i="1"/>
  <c r="D20" i="1"/>
  <c r="D19" i="1" s="1"/>
  <c r="D17" i="1"/>
  <c r="D15" i="1"/>
  <c r="D13" i="1"/>
  <c r="D11" i="1"/>
  <c r="D8" i="1"/>
  <c r="D6" i="1"/>
  <c r="E28" i="1"/>
  <c r="L246" i="1"/>
  <c r="M246" i="1"/>
  <c r="D4" i="1" l="1"/>
  <c r="D97" i="1"/>
  <c r="D128" i="1"/>
  <c r="D232" i="1"/>
  <c r="D245" i="1"/>
  <c r="D170" i="1"/>
  <c r="D103" i="1"/>
  <c r="D42" i="1"/>
  <c r="D191" i="1" s="1"/>
  <c r="N263" i="1"/>
  <c r="N262" i="1"/>
  <c r="N261" i="1"/>
  <c r="N259" i="1"/>
  <c r="N257" i="1"/>
  <c r="N250" i="1"/>
  <c r="N248" i="1"/>
  <c r="N247" i="1"/>
  <c r="N244" i="1"/>
  <c r="N241" i="1"/>
  <c r="N240" i="1"/>
  <c r="N239" i="1"/>
  <c r="N237" i="1"/>
  <c r="N235" i="1"/>
  <c r="N226" i="1"/>
  <c r="N225" i="1"/>
  <c r="N222" i="1"/>
  <c r="N221" i="1"/>
  <c r="N220" i="1"/>
  <c r="N218" i="1"/>
  <c r="N216" i="1"/>
  <c r="N207" i="1"/>
  <c r="N204" i="1"/>
  <c r="N203" i="1"/>
  <c r="N202" i="1"/>
  <c r="N200" i="1"/>
  <c r="N198" i="1"/>
  <c r="N189" i="1"/>
  <c r="N188" i="1"/>
  <c r="N186" i="1"/>
  <c r="N184" i="1"/>
  <c r="N183" i="1"/>
  <c r="N181" i="1"/>
  <c r="N180" i="1"/>
  <c r="N178" i="1"/>
  <c r="N177" i="1"/>
  <c r="N175" i="1"/>
  <c r="N174" i="1"/>
  <c r="N173" i="1"/>
  <c r="N172" i="1"/>
  <c r="N169" i="1"/>
  <c r="N168" i="1"/>
  <c r="N167" i="1"/>
  <c r="N164" i="1"/>
  <c r="N163" i="1"/>
  <c r="N162" i="1"/>
  <c r="N161" i="1"/>
  <c r="N160" i="1"/>
  <c r="N159" i="1"/>
  <c r="N158" i="1"/>
  <c r="N157" i="1"/>
  <c r="N156" i="1"/>
  <c r="N155" i="1"/>
  <c r="N154" i="1"/>
  <c r="N152" i="1"/>
  <c r="N151" i="1"/>
  <c r="N149" i="1"/>
  <c r="N148" i="1"/>
  <c r="N147" i="1"/>
  <c r="N144" i="1"/>
  <c r="N142" i="1"/>
  <c r="N141" i="1"/>
  <c r="N139" i="1"/>
  <c r="N138" i="1"/>
  <c r="N136" i="1"/>
  <c r="N135" i="1"/>
  <c r="N134" i="1"/>
  <c r="N132" i="1"/>
  <c r="N131" i="1"/>
  <c r="N130" i="1"/>
  <c r="N127" i="1"/>
  <c r="N126" i="1"/>
  <c r="N125" i="1"/>
  <c r="N124" i="1"/>
  <c r="N122" i="1"/>
  <c r="N120" i="1"/>
  <c r="N119" i="1"/>
  <c r="N118" i="1"/>
  <c r="N117" i="1"/>
  <c r="N116" i="1"/>
  <c r="N114" i="1"/>
  <c r="N113" i="1"/>
  <c r="N112" i="1"/>
  <c r="N111" i="1"/>
  <c r="N109" i="1"/>
  <c r="N108" i="1"/>
  <c r="N107" i="1"/>
  <c r="N105" i="1"/>
  <c r="N102" i="1"/>
  <c r="N101" i="1"/>
  <c r="N99" i="1"/>
  <c r="N96" i="1"/>
  <c r="N94" i="1"/>
  <c r="N93" i="1"/>
  <c r="N92" i="1"/>
  <c r="N91" i="1"/>
  <c r="N90" i="1"/>
  <c r="N88" i="1"/>
  <c r="N87" i="1"/>
  <c r="N86" i="1"/>
  <c r="N85" i="1"/>
  <c r="N83" i="1"/>
  <c r="N82" i="1"/>
  <c r="N81" i="1"/>
  <c r="N80" i="1"/>
  <c r="N79" i="1"/>
  <c r="N78" i="1"/>
  <c r="N77" i="1"/>
  <c r="N76" i="1"/>
  <c r="N75" i="1"/>
  <c r="N73" i="1"/>
  <c r="N72" i="1"/>
  <c r="N70" i="1"/>
  <c r="N69" i="1"/>
  <c r="N68" i="1"/>
  <c r="N67" i="1"/>
  <c r="N66" i="1"/>
  <c r="N65" i="1"/>
  <c r="N64" i="1"/>
  <c r="N63" i="1"/>
  <c r="N61" i="1"/>
  <c r="N60" i="1"/>
  <c r="N59" i="1"/>
  <c r="N57" i="1"/>
  <c r="N56" i="1"/>
  <c r="N54" i="1"/>
  <c r="N53" i="1"/>
  <c r="N51" i="1"/>
  <c r="N50" i="1"/>
  <c r="N49" i="1"/>
  <c r="N48" i="1"/>
  <c r="N47" i="1"/>
  <c r="N46" i="1"/>
  <c r="N45" i="1"/>
  <c r="N44" i="1"/>
  <c r="N41" i="1"/>
  <c r="N40" i="1"/>
  <c r="N39" i="1"/>
  <c r="N38" i="1"/>
  <c r="N36" i="1"/>
  <c r="N35" i="1"/>
  <c r="N34" i="1"/>
  <c r="N32" i="1"/>
  <c r="N30" i="1"/>
  <c r="N29" i="1"/>
  <c r="N27" i="1"/>
  <c r="N26" i="1"/>
  <c r="N23" i="1"/>
  <c r="N22" i="1"/>
  <c r="N21" i="1"/>
  <c r="N18" i="1"/>
  <c r="N16" i="1"/>
  <c r="N14" i="1"/>
  <c r="N12" i="1"/>
  <c r="N10" i="1"/>
  <c r="N9" i="1"/>
  <c r="N7" i="1"/>
  <c r="M260" i="1"/>
  <c r="M258" i="1"/>
  <c r="M256" i="1"/>
  <c r="M255" i="1" s="1"/>
  <c r="M249" i="1"/>
  <c r="M245" i="1" s="1"/>
  <c r="M243" i="1"/>
  <c r="M242" i="1" s="1"/>
  <c r="M238" i="1"/>
  <c r="M236" i="1"/>
  <c r="M234" i="1"/>
  <c r="M233" i="1" s="1"/>
  <c r="M224" i="1"/>
  <c r="M223" i="1" s="1"/>
  <c r="M219" i="1"/>
  <c r="M217" i="1"/>
  <c r="M215" i="1"/>
  <c r="M214" i="1" s="1"/>
  <c r="M206" i="1"/>
  <c r="M205" i="1" s="1"/>
  <c r="M201" i="1"/>
  <c r="M199" i="1"/>
  <c r="M197" i="1"/>
  <c r="M196" i="1" s="1"/>
  <c r="M187" i="1"/>
  <c r="M185" i="1"/>
  <c r="M182" i="1"/>
  <c r="M179" i="1"/>
  <c r="M176" i="1"/>
  <c r="M171" i="1"/>
  <c r="M166" i="1"/>
  <c r="M165" i="1" s="1"/>
  <c r="M153" i="1"/>
  <c r="M150" i="1"/>
  <c r="M146" i="1"/>
  <c r="M143" i="1"/>
  <c r="M140" i="1"/>
  <c r="M137" i="1"/>
  <c r="M133" i="1"/>
  <c r="M129" i="1"/>
  <c r="M123" i="1"/>
  <c r="M121" i="1"/>
  <c r="M115" i="1"/>
  <c r="M110" i="1"/>
  <c r="M106" i="1"/>
  <c r="M104" i="1" s="1"/>
  <c r="M100" i="1"/>
  <c r="M98" i="1"/>
  <c r="M95" i="1"/>
  <c r="M89" i="1"/>
  <c r="M74" i="1"/>
  <c r="M71" i="1"/>
  <c r="M62" i="1"/>
  <c r="M58" i="1"/>
  <c r="M55" i="1"/>
  <c r="M52" i="1"/>
  <c r="M43" i="1"/>
  <c r="M37" i="1"/>
  <c r="M33" i="1"/>
  <c r="M31" i="1" s="1"/>
  <c r="M28" i="1"/>
  <c r="M25" i="1"/>
  <c r="M20" i="1"/>
  <c r="M19" i="1" s="1"/>
  <c r="M17" i="1"/>
  <c r="M15" i="1"/>
  <c r="M13" i="1"/>
  <c r="M11" i="1"/>
  <c r="M8" i="1"/>
  <c r="M6" i="1"/>
  <c r="D231" i="1" l="1"/>
  <c r="D230" i="1" s="1"/>
  <c r="D3" i="1"/>
  <c r="M97" i="1"/>
  <c r="M195" i="1"/>
  <c r="M194" i="1" s="1"/>
  <c r="M193" i="1" s="1"/>
  <c r="M209" i="1" s="1"/>
  <c r="M84" i="1"/>
  <c r="M42" i="1" s="1"/>
  <c r="M254" i="1"/>
  <c r="M253" i="1" s="1"/>
  <c r="M252" i="1" s="1"/>
  <c r="M24" i="1"/>
  <c r="M5" i="1"/>
  <c r="M4" i="1" s="1"/>
  <c r="M264" i="1"/>
  <c r="M232" i="1"/>
  <c r="M251" i="1" s="1"/>
  <c r="M213" i="1"/>
  <c r="M228" i="1" s="1"/>
  <c r="M170" i="1"/>
  <c r="M145" i="1"/>
  <c r="M128" i="1"/>
  <c r="M103" i="1" l="1"/>
  <c r="M191" i="1" s="1"/>
  <c r="M212" i="1"/>
  <c r="M211" i="1" s="1"/>
  <c r="M231" i="1"/>
  <c r="M230" i="1" s="1"/>
  <c r="N256" i="1"/>
  <c r="K256" i="1"/>
  <c r="N260" i="1"/>
  <c r="M3" i="1" l="1"/>
  <c r="M266" i="1" s="1"/>
  <c r="M2" i="1" l="1"/>
  <c r="D253" i="1"/>
  <c r="D252" i="1" s="1"/>
  <c r="D264" i="1" s="1"/>
  <c r="D251" i="1"/>
  <c r="D211" i="1"/>
  <c r="D228" i="1" s="1"/>
  <c r="D193" i="1"/>
  <c r="D209" i="1" s="1"/>
  <c r="D2" i="1" l="1"/>
  <c r="L260" i="1"/>
  <c r="L258" i="1"/>
  <c r="L256" i="1"/>
  <c r="L255" i="1" s="1"/>
  <c r="L249" i="1"/>
  <c r="L243" i="1"/>
  <c r="L242" i="1" s="1"/>
  <c r="L238" i="1"/>
  <c r="L236" i="1"/>
  <c r="L234" i="1"/>
  <c r="L233" i="1" s="1"/>
  <c r="L224" i="1"/>
  <c r="L223" i="1" s="1"/>
  <c r="L219" i="1"/>
  <c r="L217" i="1"/>
  <c r="L215" i="1" s="1"/>
  <c r="L214" i="1" s="1"/>
  <c r="L206" i="1"/>
  <c r="L205" i="1" s="1"/>
  <c r="L201" i="1"/>
  <c r="L199" i="1"/>
  <c r="L197" i="1"/>
  <c r="L187" i="1"/>
  <c r="L185" i="1"/>
  <c r="L182" i="1"/>
  <c r="L179" i="1"/>
  <c r="L176" i="1"/>
  <c r="L171" i="1"/>
  <c r="L166" i="1"/>
  <c r="L165" i="1" s="1"/>
  <c r="L153" i="1"/>
  <c r="L150" i="1"/>
  <c r="L146" i="1"/>
  <c r="L143" i="1"/>
  <c r="L140" i="1"/>
  <c r="L137" i="1"/>
  <c r="L133" i="1"/>
  <c r="L129" i="1"/>
  <c r="L123" i="1"/>
  <c r="L121" i="1"/>
  <c r="L115" i="1"/>
  <c r="L110" i="1"/>
  <c r="L106" i="1"/>
  <c r="L104" i="1" s="1"/>
  <c r="L100" i="1"/>
  <c r="L98" i="1"/>
  <c r="L95" i="1"/>
  <c r="L89" i="1"/>
  <c r="L74" i="1"/>
  <c r="L71" i="1"/>
  <c r="L62" i="1"/>
  <c r="L58" i="1"/>
  <c r="L55" i="1"/>
  <c r="L52" i="1"/>
  <c r="L43" i="1"/>
  <c r="L37" i="1"/>
  <c r="L33" i="1"/>
  <c r="L31" i="1" s="1"/>
  <c r="L28" i="1"/>
  <c r="L25" i="1"/>
  <c r="L20" i="1"/>
  <c r="L19" i="1" s="1"/>
  <c r="L17" i="1"/>
  <c r="L15" i="1"/>
  <c r="L13" i="1"/>
  <c r="L11" i="1"/>
  <c r="L8" i="1"/>
  <c r="L6" i="1"/>
  <c r="L232" i="1" l="1"/>
  <c r="L264" i="1"/>
  <c r="L24" i="1"/>
  <c r="L84" i="1"/>
  <c r="L213" i="1"/>
  <c r="L212" i="1" s="1"/>
  <c r="L211" i="1" s="1"/>
  <c r="L245" i="1"/>
  <c r="L254" i="1"/>
  <c r="L253" i="1" s="1"/>
  <c r="L252" i="1" s="1"/>
  <c r="L5" i="1"/>
  <c r="L196" i="1"/>
  <c r="L195" i="1" s="1"/>
  <c r="L97" i="1"/>
  <c r="L128" i="1"/>
  <c r="L170" i="1"/>
  <c r="L145" i="1"/>
  <c r="L231" i="1" l="1"/>
  <c r="L230" i="1" s="1"/>
  <c r="L251" i="1"/>
  <c r="L4" i="1"/>
  <c r="L103" i="1"/>
  <c r="L228" i="1"/>
  <c r="L194" i="1"/>
  <c r="L193" i="1" s="1"/>
  <c r="L209" i="1" s="1"/>
  <c r="L42" i="1"/>
  <c r="L3" i="1" l="1"/>
  <c r="L266" i="1" s="1"/>
  <c r="L191" i="1"/>
  <c r="L2" i="1" l="1"/>
  <c r="K260" i="1"/>
  <c r="K258" i="1"/>
  <c r="K255" i="1" s="1"/>
  <c r="K249" i="1"/>
  <c r="K245" i="1" s="1"/>
  <c r="K243" i="1"/>
  <c r="K242" i="1" s="1"/>
  <c r="K238" i="1"/>
  <c r="K236" i="1"/>
  <c r="K234" i="1"/>
  <c r="K233" i="1" s="1"/>
  <c r="K224" i="1"/>
  <c r="K223" i="1" s="1"/>
  <c r="K219" i="1"/>
  <c r="K217" i="1"/>
  <c r="K215" i="1" s="1"/>
  <c r="K214" i="1" s="1"/>
  <c r="K206" i="1"/>
  <c r="K205" i="1" s="1"/>
  <c r="K201" i="1"/>
  <c r="K199" i="1"/>
  <c r="K197" i="1"/>
  <c r="K187" i="1"/>
  <c r="K185" i="1"/>
  <c r="K182" i="1"/>
  <c r="K179" i="1"/>
  <c r="K176" i="1"/>
  <c r="K171" i="1"/>
  <c r="K166" i="1"/>
  <c r="K165" i="1" s="1"/>
  <c r="K153" i="1"/>
  <c r="K150" i="1"/>
  <c r="K146" i="1"/>
  <c r="K143" i="1"/>
  <c r="K140" i="1"/>
  <c r="K137" i="1"/>
  <c r="K133" i="1"/>
  <c r="K129" i="1"/>
  <c r="K123" i="1"/>
  <c r="K121" i="1"/>
  <c r="K115" i="1"/>
  <c r="K110" i="1"/>
  <c r="K106" i="1"/>
  <c r="K104" i="1" s="1"/>
  <c r="K100" i="1"/>
  <c r="K98" i="1"/>
  <c r="K95" i="1"/>
  <c r="K89" i="1"/>
  <c r="K74" i="1"/>
  <c r="K71" i="1"/>
  <c r="K62" i="1"/>
  <c r="K58" i="1"/>
  <c r="K55" i="1"/>
  <c r="K52" i="1"/>
  <c r="K43" i="1"/>
  <c r="K37" i="1"/>
  <c r="K33" i="1"/>
  <c r="K31" i="1" s="1"/>
  <c r="K28" i="1"/>
  <c r="K25" i="1"/>
  <c r="K20" i="1"/>
  <c r="K19" i="1" s="1"/>
  <c r="K17" i="1"/>
  <c r="K15" i="1"/>
  <c r="K13" i="1"/>
  <c r="K11" i="1"/>
  <c r="K8" i="1"/>
  <c r="K6" i="1"/>
  <c r="K196" i="1" l="1"/>
  <c r="K195" i="1" s="1"/>
  <c r="K97" i="1"/>
  <c r="K145" i="1"/>
  <c r="K84" i="1"/>
  <c r="K42" i="1" s="1"/>
  <c r="K232" i="1"/>
  <c r="K213" i="1"/>
  <c r="K228" i="1" s="1"/>
  <c r="K170" i="1"/>
  <c r="K128" i="1"/>
  <c r="K103" i="1" s="1"/>
  <c r="K24" i="1"/>
  <c r="K5" i="1"/>
  <c r="K254" i="1"/>
  <c r="K253" i="1" s="1"/>
  <c r="K252" i="1" s="1"/>
  <c r="K264" i="1"/>
  <c r="J260" i="1"/>
  <c r="I260" i="1"/>
  <c r="H260" i="1"/>
  <c r="G260" i="1"/>
  <c r="F260" i="1"/>
  <c r="E260" i="1"/>
  <c r="N258" i="1"/>
  <c r="N255" i="1" s="1"/>
  <c r="N254" i="1" s="1"/>
  <c r="J258" i="1"/>
  <c r="I258" i="1"/>
  <c r="H258" i="1"/>
  <c r="G258" i="1"/>
  <c r="F258" i="1"/>
  <c r="E258" i="1"/>
  <c r="J256" i="1"/>
  <c r="J255" i="1" s="1"/>
  <c r="I256" i="1"/>
  <c r="I255" i="1" s="1"/>
  <c r="H256" i="1"/>
  <c r="H255" i="1" s="1"/>
  <c r="G256" i="1"/>
  <c r="G255" i="1" s="1"/>
  <c r="F256" i="1"/>
  <c r="F255" i="1" s="1"/>
  <c r="E256" i="1"/>
  <c r="E255" i="1" s="1"/>
  <c r="N249" i="1"/>
  <c r="N245" i="1" s="1"/>
  <c r="J249" i="1"/>
  <c r="I249" i="1"/>
  <c r="H249" i="1"/>
  <c r="G249" i="1"/>
  <c r="F249" i="1"/>
  <c r="F245" i="1" s="1"/>
  <c r="E249" i="1"/>
  <c r="J246" i="1"/>
  <c r="I246" i="1"/>
  <c r="H246" i="1"/>
  <c r="G246" i="1"/>
  <c r="E246" i="1"/>
  <c r="N243" i="1"/>
  <c r="N242" i="1" s="1"/>
  <c r="J243" i="1"/>
  <c r="J242" i="1" s="1"/>
  <c r="I243" i="1"/>
  <c r="H243" i="1"/>
  <c r="H242" i="1" s="1"/>
  <c r="G243" i="1"/>
  <c r="G242" i="1" s="1"/>
  <c r="F243" i="1"/>
  <c r="F242" i="1" s="1"/>
  <c r="E243" i="1"/>
  <c r="E242" i="1" s="1"/>
  <c r="J238" i="1"/>
  <c r="I238" i="1"/>
  <c r="H238" i="1"/>
  <c r="G238" i="1"/>
  <c r="F238" i="1"/>
  <c r="E238" i="1"/>
  <c r="N236" i="1"/>
  <c r="J236" i="1"/>
  <c r="I236" i="1"/>
  <c r="H236" i="1"/>
  <c r="G236" i="1"/>
  <c r="F236" i="1"/>
  <c r="E236" i="1"/>
  <c r="N234" i="1"/>
  <c r="N233" i="1" s="1"/>
  <c r="J234" i="1"/>
  <c r="J233" i="1" s="1"/>
  <c r="I234" i="1"/>
  <c r="I233" i="1" s="1"/>
  <c r="H234" i="1"/>
  <c r="H233" i="1" s="1"/>
  <c r="G234" i="1"/>
  <c r="G233" i="1" s="1"/>
  <c r="F234" i="1"/>
  <c r="F233" i="1" s="1"/>
  <c r="E234" i="1"/>
  <c r="E233" i="1" s="1"/>
  <c r="N224" i="1"/>
  <c r="N223" i="1" s="1"/>
  <c r="J224" i="1"/>
  <c r="J223" i="1" s="1"/>
  <c r="I224" i="1"/>
  <c r="I223" i="1" s="1"/>
  <c r="H224" i="1"/>
  <c r="H223" i="1" s="1"/>
  <c r="G224" i="1"/>
  <c r="G223" i="1" s="1"/>
  <c r="F224" i="1"/>
  <c r="F223" i="1" s="1"/>
  <c r="E224" i="1"/>
  <c r="E223" i="1" s="1"/>
  <c r="N219" i="1"/>
  <c r="J219" i="1"/>
  <c r="I219" i="1"/>
  <c r="H219" i="1"/>
  <c r="G219" i="1"/>
  <c r="F219" i="1"/>
  <c r="E219" i="1"/>
  <c r="N217" i="1"/>
  <c r="J217" i="1"/>
  <c r="J215" i="1" s="1"/>
  <c r="J214" i="1" s="1"/>
  <c r="I217" i="1"/>
  <c r="I215" i="1" s="1"/>
  <c r="I214" i="1" s="1"/>
  <c r="H217" i="1"/>
  <c r="H215" i="1" s="1"/>
  <c r="H214" i="1" s="1"/>
  <c r="G217" i="1"/>
  <c r="G215" i="1" s="1"/>
  <c r="G214" i="1" s="1"/>
  <c r="F217" i="1"/>
  <c r="F215" i="1" s="1"/>
  <c r="F214" i="1" s="1"/>
  <c r="E217" i="1"/>
  <c r="E215" i="1" s="1"/>
  <c r="E214" i="1" s="1"/>
  <c r="N206" i="1"/>
  <c r="N205" i="1" s="1"/>
  <c r="J206" i="1"/>
  <c r="J205" i="1" s="1"/>
  <c r="I206" i="1"/>
  <c r="I205" i="1" s="1"/>
  <c r="H206" i="1"/>
  <c r="H205" i="1" s="1"/>
  <c r="G206" i="1"/>
  <c r="G205" i="1" s="1"/>
  <c r="F206" i="1"/>
  <c r="F205" i="1" s="1"/>
  <c r="E206" i="1"/>
  <c r="E205" i="1" s="1"/>
  <c r="J201" i="1"/>
  <c r="I201" i="1"/>
  <c r="H201" i="1"/>
  <c r="G201" i="1"/>
  <c r="F201" i="1"/>
  <c r="E201" i="1"/>
  <c r="N199" i="1"/>
  <c r="J199" i="1"/>
  <c r="I199" i="1"/>
  <c r="H199" i="1"/>
  <c r="G199" i="1"/>
  <c r="F199" i="1"/>
  <c r="E199" i="1"/>
  <c r="N197" i="1"/>
  <c r="J197" i="1"/>
  <c r="I197" i="1"/>
  <c r="H197" i="1"/>
  <c r="G197" i="1"/>
  <c r="F197" i="1"/>
  <c r="E197" i="1"/>
  <c r="J187" i="1"/>
  <c r="I187" i="1"/>
  <c r="H187" i="1"/>
  <c r="G187" i="1"/>
  <c r="F187" i="1"/>
  <c r="E187" i="1"/>
  <c r="N185" i="1"/>
  <c r="J185" i="1"/>
  <c r="I185" i="1"/>
  <c r="H185" i="1"/>
  <c r="G185" i="1"/>
  <c r="F185" i="1"/>
  <c r="E185" i="1"/>
  <c r="J182" i="1"/>
  <c r="I182" i="1"/>
  <c r="H182" i="1"/>
  <c r="G182" i="1"/>
  <c r="F182" i="1"/>
  <c r="E182" i="1"/>
  <c r="N179" i="1"/>
  <c r="J179" i="1"/>
  <c r="I179" i="1"/>
  <c r="H179" i="1"/>
  <c r="G179" i="1"/>
  <c r="F179" i="1"/>
  <c r="E179" i="1"/>
  <c r="N176" i="1"/>
  <c r="J176" i="1"/>
  <c r="I176" i="1"/>
  <c r="H176" i="1"/>
  <c r="G176" i="1"/>
  <c r="F176" i="1"/>
  <c r="E176" i="1"/>
  <c r="J171" i="1"/>
  <c r="I171" i="1"/>
  <c r="H171" i="1"/>
  <c r="G171" i="1"/>
  <c r="F171" i="1"/>
  <c r="E171" i="1"/>
  <c r="J166" i="1"/>
  <c r="J165" i="1" s="1"/>
  <c r="I166" i="1"/>
  <c r="I165" i="1" s="1"/>
  <c r="H166" i="1"/>
  <c r="H165" i="1" s="1"/>
  <c r="G166" i="1"/>
  <c r="G165" i="1" s="1"/>
  <c r="F166" i="1"/>
  <c r="F165" i="1" s="1"/>
  <c r="E166" i="1"/>
  <c r="E165" i="1" s="1"/>
  <c r="J153" i="1"/>
  <c r="I153" i="1"/>
  <c r="H153" i="1"/>
  <c r="G153" i="1"/>
  <c r="F153" i="1"/>
  <c r="E153" i="1"/>
  <c r="J150" i="1"/>
  <c r="I150" i="1"/>
  <c r="H150" i="1"/>
  <c r="G150" i="1"/>
  <c r="F150" i="1"/>
  <c r="E150" i="1"/>
  <c r="N146" i="1"/>
  <c r="J146" i="1"/>
  <c r="I146" i="1"/>
  <c r="H146" i="1"/>
  <c r="G146" i="1"/>
  <c r="F146" i="1"/>
  <c r="E146" i="1"/>
  <c r="N143" i="1"/>
  <c r="J143" i="1"/>
  <c r="I143" i="1"/>
  <c r="H143" i="1"/>
  <c r="G143" i="1"/>
  <c r="F143" i="1"/>
  <c r="E143" i="1"/>
  <c r="N140" i="1"/>
  <c r="J140" i="1"/>
  <c r="I140" i="1"/>
  <c r="H140" i="1"/>
  <c r="G140" i="1"/>
  <c r="F140" i="1"/>
  <c r="E140" i="1"/>
  <c r="J137" i="1"/>
  <c r="I137" i="1"/>
  <c r="H137" i="1"/>
  <c r="G137" i="1"/>
  <c r="F137" i="1"/>
  <c r="E137" i="1"/>
  <c r="N133" i="1"/>
  <c r="J133" i="1"/>
  <c r="I133" i="1"/>
  <c r="H133" i="1"/>
  <c r="G133" i="1"/>
  <c r="F133" i="1"/>
  <c r="E133" i="1"/>
  <c r="J129" i="1"/>
  <c r="I129" i="1"/>
  <c r="H129" i="1"/>
  <c r="G129" i="1"/>
  <c r="F129" i="1"/>
  <c r="E129" i="1"/>
  <c r="N123" i="1"/>
  <c r="J123" i="1"/>
  <c r="I123" i="1"/>
  <c r="H123" i="1"/>
  <c r="G123" i="1"/>
  <c r="F123" i="1"/>
  <c r="E123" i="1"/>
  <c r="J121" i="1"/>
  <c r="I121" i="1"/>
  <c r="H121" i="1"/>
  <c r="G121" i="1"/>
  <c r="F121" i="1"/>
  <c r="E121" i="1"/>
  <c r="N115" i="1"/>
  <c r="J115" i="1"/>
  <c r="I115" i="1"/>
  <c r="H115" i="1"/>
  <c r="G115" i="1"/>
  <c r="F115" i="1"/>
  <c r="E115" i="1"/>
  <c r="J110" i="1"/>
  <c r="I110" i="1"/>
  <c r="H110" i="1"/>
  <c r="G110" i="1"/>
  <c r="F110" i="1"/>
  <c r="E110" i="1"/>
  <c r="N106" i="1"/>
  <c r="N104" i="1" s="1"/>
  <c r="J106" i="1"/>
  <c r="J104" i="1" s="1"/>
  <c r="I106" i="1"/>
  <c r="I104" i="1" s="1"/>
  <c r="H106" i="1"/>
  <c r="H104" i="1" s="1"/>
  <c r="G106" i="1"/>
  <c r="G104" i="1" s="1"/>
  <c r="F106" i="1"/>
  <c r="F104" i="1" s="1"/>
  <c r="E106" i="1"/>
  <c r="E104" i="1" s="1"/>
  <c r="J100" i="1"/>
  <c r="I100" i="1"/>
  <c r="H100" i="1"/>
  <c r="G100" i="1"/>
  <c r="F100" i="1"/>
  <c r="E100" i="1"/>
  <c r="J98" i="1"/>
  <c r="I98" i="1"/>
  <c r="H98" i="1"/>
  <c r="G98" i="1"/>
  <c r="F98" i="1"/>
  <c r="E98" i="1"/>
  <c r="N95" i="1"/>
  <c r="J95" i="1"/>
  <c r="I95" i="1"/>
  <c r="H95" i="1"/>
  <c r="G95" i="1"/>
  <c r="F95" i="1"/>
  <c r="E95" i="1"/>
  <c r="J89" i="1"/>
  <c r="I89" i="1"/>
  <c r="H89" i="1"/>
  <c r="G89" i="1"/>
  <c r="F89" i="1"/>
  <c r="E89" i="1"/>
  <c r="N74" i="1"/>
  <c r="J74" i="1"/>
  <c r="I74" i="1"/>
  <c r="H74" i="1"/>
  <c r="G74" i="1"/>
  <c r="F74" i="1"/>
  <c r="E74" i="1"/>
  <c r="N71" i="1"/>
  <c r="J71" i="1"/>
  <c r="I71" i="1"/>
  <c r="H71" i="1"/>
  <c r="G71" i="1"/>
  <c r="F71" i="1"/>
  <c r="E71" i="1"/>
  <c r="J62" i="1"/>
  <c r="I62" i="1"/>
  <c r="H62" i="1"/>
  <c r="G62" i="1"/>
  <c r="F62" i="1"/>
  <c r="E62" i="1"/>
  <c r="N58" i="1"/>
  <c r="J58" i="1"/>
  <c r="I58" i="1"/>
  <c r="H58" i="1"/>
  <c r="G58" i="1"/>
  <c r="F58" i="1"/>
  <c r="E58" i="1"/>
  <c r="N55" i="1"/>
  <c r="J55" i="1"/>
  <c r="I55" i="1"/>
  <c r="H55" i="1"/>
  <c r="G55" i="1"/>
  <c r="F55" i="1"/>
  <c r="E55" i="1"/>
  <c r="N52" i="1"/>
  <c r="J52" i="1"/>
  <c r="I52" i="1"/>
  <c r="H52" i="1"/>
  <c r="G52" i="1"/>
  <c r="F52" i="1"/>
  <c r="E52" i="1"/>
  <c r="J43" i="1"/>
  <c r="I43" i="1"/>
  <c r="H43" i="1"/>
  <c r="G43" i="1"/>
  <c r="F43" i="1"/>
  <c r="E43" i="1"/>
  <c r="J37" i="1"/>
  <c r="I37" i="1"/>
  <c r="H37" i="1"/>
  <c r="G37" i="1"/>
  <c r="F37" i="1"/>
  <c r="E37" i="1"/>
  <c r="J33" i="1"/>
  <c r="J31" i="1" s="1"/>
  <c r="I33" i="1"/>
  <c r="I31" i="1" s="1"/>
  <c r="H33" i="1"/>
  <c r="H31" i="1" s="1"/>
  <c r="G33" i="1"/>
  <c r="G31" i="1" s="1"/>
  <c r="F33" i="1"/>
  <c r="F31" i="1" s="1"/>
  <c r="E33" i="1"/>
  <c r="E31" i="1" s="1"/>
  <c r="N28" i="1"/>
  <c r="J28" i="1"/>
  <c r="I28" i="1"/>
  <c r="H28" i="1"/>
  <c r="G28" i="1"/>
  <c r="F28" i="1"/>
  <c r="N25" i="1"/>
  <c r="J25" i="1"/>
  <c r="I25" i="1"/>
  <c r="H25" i="1"/>
  <c r="G25" i="1"/>
  <c r="F25" i="1"/>
  <c r="E25" i="1"/>
  <c r="N20" i="1"/>
  <c r="N19" i="1" s="1"/>
  <c r="J20" i="1"/>
  <c r="J19" i="1" s="1"/>
  <c r="I20" i="1"/>
  <c r="I19" i="1" s="1"/>
  <c r="H20" i="1"/>
  <c r="H19" i="1" s="1"/>
  <c r="G20" i="1"/>
  <c r="G19" i="1" s="1"/>
  <c r="F20" i="1"/>
  <c r="F19" i="1" s="1"/>
  <c r="E20" i="1"/>
  <c r="E19" i="1" s="1"/>
  <c r="N17" i="1"/>
  <c r="J17" i="1"/>
  <c r="I17" i="1"/>
  <c r="H17" i="1"/>
  <c r="G17" i="1"/>
  <c r="F17" i="1"/>
  <c r="E17" i="1"/>
  <c r="N15" i="1"/>
  <c r="J15" i="1"/>
  <c r="I15" i="1"/>
  <c r="H15" i="1"/>
  <c r="G15" i="1"/>
  <c r="F15" i="1"/>
  <c r="E15" i="1"/>
  <c r="J13" i="1"/>
  <c r="I13" i="1"/>
  <c r="H13" i="1"/>
  <c r="G13" i="1"/>
  <c r="F13" i="1"/>
  <c r="E13" i="1"/>
  <c r="N11" i="1"/>
  <c r="J11" i="1"/>
  <c r="I11" i="1"/>
  <c r="H11" i="1"/>
  <c r="G11" i="1"/>
  <c r="F11" i="1"/>
  <c r="E11" i="1"/>
  <c r="J8" i="1"/>
  <c r="I8" i="1"/>
  <c r="H8" i="1"/>
  <c r="G8" i="1"/>
  <c r="F8" i="1"/>
  <c r="E8" i="1"/>
  <c r="N6" i="1"/>
  <c r="J6" i="1"/>
  <c r="I6" i="1"/>
  <c r="H6" i="1"/>
  <c r="G6" i="1"/>
  <c r="F6" i="1"/>
  <c r="E6" i="1"/>
  <c r="G84" i="1" l="1"/>
  <c r="I213" i="1"/>
  <c r="G245" i="1"/>
  <c r="E97" i="1"/>
  <c r="K212" i="1"/>
  <c r="K211" i="1" s="1"/>
  <c r="H97" i="1"/>
  <c r="F97" i="1"/>
  <c r="F24" i="1"/>
  <c r="G97" i="1"/>
  <c r="I264" i="1"/>
  <c r="E84" i="1"/>
  <c r="I245" i="1"/>
  <c r="I232" i="1"/>
  <c r="K194" i="1"/>
  <c r="K193" i="1" s="1"/>
  <c r="K209" i="1" s="1"/>
  <c r="F145" i="1"/>
  <c r="H84" i="1"/>
  <c r="J128" i="1"/>
  <c r="F196" i="1"/>
  <c r="F195" i="1" s="1"/>
  <c r="F194" i="1" s="1"/>
  <c r="F193" i="1" s="1"/>
  <c r="F209" i="1" s="1"/>
  <c r="E245" i="1"/>
  <c r="J245" i="1"/>
  <c r="I97" i="1"/>
  <c r="H245" i="1"/>
  <c r="K231" i="1"/>
  <c r="K230" i="1" s="1"/>
  <c r="H128" i="1"/>
  <c r="H145" i="1"/>
  <c r="G170" i="1"/>
  <c r="N196" i="1"/>
  <c r="E213" i="1"/>
  <c r="E212" i="1" s="1"/>
  <c r="E211" i="1" s="1"/>
  <c r="F232" i="1"/>
  <c r="F231" i="1" s="1"/>
  <c r="F230" i="1" s="1"/>
  <c r="J232" i="1"/>
  <c r="G5" i="1"/>
  <c r="E145" i="1"/>
  <c r="I242" i="1"/>
  <c r="F5" i="1"/>
  <c r="J5" i="1"/>
  <c r="E5" i="1"/>
  <c r="I5" i="1"/>
  <c r="J24" i="1"/>
  <c r="E24" i="1"/>
  <c r="G145" i="1"/>
  <c r="F213" i="1"/>
  <c r="F212" i="1" s="1"/>
  <c r="F211" i="1" s="1"/>
  <c r="J213" i="1"/>
  <c r="J212" i="1" s="1"/>
  <c r="J211" i="1" s="1"/>
  <c r="E232" i="1"/>
  <c r="F84" i="1"/>
  <c r="H196" i="1"/>
  <c r="H195" i="1" s="1"/>
  <c r="H24" i="1"/>
  <c r="G128" i="1"/>
  <c r="E128" i="1"/>
  <c r="F170" i="1"/>
  <c r="E196" i="1"/>
  <c r="E195" i="1" s="1"/>
  <c r="H213" i="1"/>
  <c r="H228" i="1" s="1"/>
  <c r="G232" i="1"/>
  <c r="G231" i="1" s="1"/>
  <c r="G230" i="1" s="1"/>
  <c r="H264" i="1"/>
  <c r="N24" i="1"/>
  <c r="K251" i="1"/>
  <c r="K4" i="1"/>
  <c r="K191" i="1" s="1"/>
  <c r="G42" i="1"/>
  <c r="I24" i="1"/>
  <c r="G24" i="1"/>
  <c r="J84" i="1"/>
  <c r="I145" i="1"/>
  <c r="H170" i="1"/>
  <c r="I196" i="1"/>
  <c r="I195" i="1" s="1"/>
  <c r="G196" i="1"/>
  <c r="G195" i="1" s="1"/>
  <c r="G213" i="1"/>
  <c r="G228" i="1" s="1"/>
  <c r="H5" i="1"/>
  <c r="I84" i="1"/>
  <c r="J97" i="1"/>
  <c r="J145" i="1"/>
  <c r="I170" i="1"/>
  <c r="H232" i="1"/>
  <c r="G264" i="1"/>
  <c r="I212" i="1"/>
  <c r="I211" i="1" s="1"/>
  <c r="I228" i="1"/>
  <c r="F128" i="1"/>
  <c r="F103" i="1" s="1"/>
  <c r="J170" i="1"/>
  <c r="N201" i="1"/>
  <c r="N100" i="1"/>
  <c r="N215" i="1"/>
  <c r="N214" i="1" s="1"/>
  <c r="N213" i="1" s="1"/>
  <c r="E254" i="1"/>
  <c r="E253" i="1" s="1"/>
  <c r="E252" i="1" s="1"/>
  <c r="E264" i="1"/>
  <c r="N8" i="1"/>
  <c r="N137" i="1"/>
  <c r="N182" i="1"/>
  <c r="F254" i="1"/>
  <c r="F253" i="1" s="1"/>
  <c r="F252" i="1" s="1"/>
  <c r="F264" i="1"/>
  <c r="I128" i="1"/>
  <c r="N13" i="1"/>
  <c r="N37" i="1"/>
  <c r="N89" i="1"/>
  <c r="N84" i="1" s="1"/>
  <c r="N98" i="1"/>
  <c r="N153" i="1"/>
  <c r="J251" i="1"/>
  <c r="J264" i="1"/>
  <c r="N43" i="1"/>
  <c r="N129" i="1"/>
  <c r="N62" i="1"/>
  <c r="N187" i="1"/>
  <c r="H254" i="1"/>
  <c r="H253" i="1" s="1"/>
  <c r="H252" i="1" s="1"/>
  <c r="G254" i="1"/>
  <c r="G253" i="1" s="1"/>
  <c r="G252" i="1" s="1"/>
  <c r="N33" i="1"/>
  <c r="N31" i="1" s="1"/>
  <c r="N150" i="1"/>
  <c r="N145" i="1" s="1"/>
  <c r="I254" i="1"/>
  <c r="I253" i="1" s="1"/>
  <c r="I252" i="1" s="1"/>
  <c r="N110" i="1"/>
  <c r="E170" i="1"/>
  <c r="J196" i="1"/>
  <c r="J195" i="1" s="1"/>
  <c r="J254" i="1"/>
  <c r="J253" i="1" s="1"/>
  <c r="J252" i="1" s="1"/>
  <c r="N238" i="1"/>
  <c r="N232" i="1" s="1"/>
  <c r="N231" i="1" s="1"/>
  <c r="N166" i="1"/>
  <c r="N165" i="1" s="1"/>
  <c r="N171" i="1"/>
  <c r="E42" i="1" l="1"/>
  <c r="H4" i="1"/>
  <c r="F42" i="1"/>
  <c r="J228" i="1"/>
  <c r="H42" i="1"/>
  <c r="F228" i="1"/>
  <c r="E228" i="1"/>
  <c r="F4" i="1"/>
  <c r="F191" i="1" s="1"/>
  <c r="I231" i="1"/>
  <c r="I230" i="1" s="1"/>
  <c r="F251" i="1"/>
  <c r="J103" i="1"/>
  <c r="H103" i="1"/>
  <c r="G251" i="1"/>
  <c r="G103" i="1"/>
  <c r="I42" i="1"/>
  <c r="G4" i="1"/>
  <c r="G3" i="1" s="1"/>
  <c r="I251" i="1"/>
  <c r="I4" i="1"/>
  <c r="N128" i="1"/>
  <c r="N195" i="1"/>
  <c r="N194" i="1" s="1"/>
  <c r="N193" i="1" s="1"/>
  <c r="N209" i="1" s="1"/>
  <c r="J194" i="1"/>
  <c r="J193" i="1" s="1"/>
  <c r="J209" i="1" s="1"/>
  <c r="E194" i="1"/>
  <c r="E193" i="1" s="1"/>
  <c r="E209" i="1" s="1"/>
  <c r="G194" i="1"/>
  <c r="G193" i="1" s="1"/>
  <c r="G209" i="1" s="1"/>
  <c r="E231" i="1"/>
  <c r="E230" i="1" s="1"/>
  <c r="I103" i="1"/>
  <c r="H251" i="1"/>
  <c r="H231" i="1"/>
  <c r="H230" i="1" s="1"/>
  <c r="I194" i="1"/>
  <c r="I193" i="1" s="1"/>
  <c r="I209" i="1" s="1"/>
  <c r="E103" i="1"/>
  <c r="H194" i="1"/>
  <c r="H193" i="1" s="1"/>
  <c r="J231" i="1"/>
  <c r="J230" i="1" s="1"/>
  <c r="K3" i="1"/>
  <c r="K2" i="1" s="1"/>
  <c r="J4" i="1"/>
  <c r="H212" i="1"/>
  <c r="H211" i="1" s="1"/>
  <c r="E251" i="1"/>
  <c r="G212" i="1"/>
  <c r="G211" i="1" s="1"/>
  <c r="J42" i="1"/>
  <c r="E4" i="1"/>
  <c r="H191" i="1"/>
  <c r="N170" i="1"/>
  <c r="N5" i="1"/>
  <c r="N4" i="1" s="1"/>
  <c r="N251" i="1"/>
  <c r="N230" i="1"/>
  <c r="N264" i="1"/>
  <c r="N253" i="1"/>
  <c r="N252" i="1" s="1"/>
  <c r="N97" i="1"/>
  <c r="N42" i="1" s="1"/>
  <c r="N212" i="1"/>
  <c r="N211" i="1" s="1"/>
  <c r="N228" i="1"/>
  <c r="G191" i="1" l="1"/>
  <c r="H3" i="1"/>
  <c r="H2" i="1" s="1"/>
  <c r="F3" i="1"/>
  <c r="I3" i="1"/>
  <c r="I2" i="1" s="1"/>
  <c r="E191" i="1"/>
  <c r="I191" i="1"/>
  <c r="J191" i="1"/>
  <c r="H209" i="1"/>
  <c r="G266" i="1"/>
  <c r="H266" i="1"/>
  <c r="E3" i="1"/>
  <c r="E266" i="1" s="1"/>
  <c r="J3" i="1"/>
  <c r="J266" i="1" s="1"/>
  <c r="G2" i="1"/>
  <c r="K266" i="1"/>
  <c r="I266" i="1"/>
  <c r="N121" i="1"/>
  <c r="N103" i="1" s="1"/>
  <c r="N191" i="1" s="1"/>
  <c r="F266" i="1" l="1"/>
  <c r="F2" i="1"/>
  <c r="J2" i="1"/>
  <c r="N3" i="1"/>
  <c r="E2" i="1"/>
  <c r="N2" i="1" l="1"/>
  <c r="N266" i="1"/>
</calcChain>
</file>

<file path=xl/sharedStrings.xml><?xml version="1.0" encoding="utf-8"?>
<sst xmlns="http://schemas.openxmlformats.org/spreadsheetml/2006/main" count="457" uniqueCount="374">
  <si>
    <t>CUENTA No.</t>
  </si>
  <si>
    <t>DESCRIPCIÓN DE CUENTAS</t>
  </si>
  <si>
    <t>ENERO</t>
  </si>
  <si>
    <t>FEBRERO</t>
  </si>
  <si>
    <t>MARZO</t>
  </si>
  <si>
    <t>ABRIL</t>
  </si>
  <si>
    <t>MAYO</t>
  </si>
  <si>
    <t>JUNIO</t>
  </si>
  <si>
    <t>TOTAL EJECUTADO</t>
  </si>
  <si>
    <t xml:space="preserve">ADMINISTRACIÓN  Y SERVCIO DE JUSTICIA 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</si>
  <si>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</si>
  <si>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</si>
  <si>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</si>
  <si>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</si>
  <si>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</si>
  <si>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</si>
  <si>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</si>
  <si>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Remuneraciones al Personal de Carácter Temporal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</si>
  <si>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</si>
  <si>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</si>
  <si>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</si>
  <si>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</si>
  <si>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</si>
  <si>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</si>
  <si>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</si>
  <si>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2.1.1.4.01</t>
  </si>
  <si>
    <t>Sueldo anual No. 13</t>
  </si>
  <si>
    <t>Prestaciones Económicas</t>
  </si>
  <si>
    <t>2.1.1.5.03</t>
  </si>
  <si>
    <t>Prestación laboral por desvinculación</t>
  </si>
  <si>
    <t>Vacaciones</t>
  </si>
  <si>
    <t>2.1.1.6.01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</si>
  <si>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</si>
  <si>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</si>
  <si>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</si>
  <si>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</si>
  <si>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</si>
  <si>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</si>
  <si>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2.1.2.2.08</t>
  </si>
  <si>
    <t>Compensaciones especiales</t>
  </si>
  <si>
    <t>DIETAS Y GASTOS DE REPRESENTACIÓN</t>
  </si>
  <si>
    <t>Dietas</t>
  </si>
  <si>
    <t>2.1.3.1.01</t>
  </si>
  <si>
    <t>Dietas en el país</t>
  </si>
  <si>
    <t>Gastos de Representación</t>
  </si>
  <si>
    <t>2.1.3.2.01</t>
  </si>
  <si>
    <t>Gastos de representación en el país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</si>
  <si>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</si>
  <si>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</si>
  <si>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</si>
  <si>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</si>
  <si>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</si>
  <si>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</si>
  <si>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</si>
  <si>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</si>
  <si>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>2.1.4.2.04</t>
  </si>
  <si>
    <t>Otras gratificaciones (Bono navideño)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</si>
  <si>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</si>
  <si>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</si>
  <si>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</si>
  <si>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</si>
  <si>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</si>
  <si>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</si>
  <si>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</si>
  <si>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2.1.5.4.02</t>
  </si>
  <si>
    <t>Contribuciones al plan de retiro complementario órganos constitucionales.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</si>
  <si>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</si>
  <si>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</si>
  <si>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</si>
  <si>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</si>
  <si>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</si>
  <si>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</si>
  <si>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</si>
  <si>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</si>
  <si>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</si>
  <si>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</si>
  <si>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</si>
  <si>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</si>
  <si>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</si>
  <si>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</si>
  <si>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</si>
  <si>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</si>
  <si>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</si>
  <si>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</si>
  <si>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</si>
  <si>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</si>
  <si>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</si>
  <si>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</si>
  <si>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</si>
  <si>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</si>
  <si>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</si>
  <si>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</si>
  <si>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</si>
  <si>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</si>
  <si>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</si>
  <si>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</si>
  <si>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</si>
  <si>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</si>
  <si>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</si>
  <si>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</si>
  <si>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</si>
  <si>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ALQUILERES Y RENTAS</t>
  </si>
  <si>
    <t>2.2.5.1.01</t>
  </si>
  <si>
    <t>Alquileres y rentas de edificios y locales</t>
  </si>
  <si>
    <t>2.2.5.3.02</t>
  </si>
  <si>
    <t>Alquiler de equipo de tecnología y almacenamiento de datos</t>
  </si>
  <si>
    <t>2.2.5.3.03</t>
  </si>
  <si>
    <t>Alquiler de equipo de comunicación</t>
  </si>
  <si>
    <t>2.2.5.3.04</t>
  </si>
  <si>
    <t>Alquiler de equipo de oficina y muebles</t>
  </si>
  <si>
    <t>2.2.5.4.01</t>
  </si>
  <si>
    <t>Alquileres de equipo de transporte, traccion y elevacion</t>
  </si>
  <si>
    <t>2.2.5.5.01</t>
  </si>
  <si>
    <t>Alquiler de Tierra</t>
  </si>
  <si>
    <t>2.2.5.8.01</t>
  </si>
  <si>
    <t>Otros Alquileres y arrendamientos por derecho de usos</t>
  </si>
  <si>
    <t>2.2.5.9.01</t>
  </si>
  <si>
    <t>Licencias Informáticas</t>
  </si>
  <si>
    <t>SEGUROS</t>
  </si>
  <si>
    <t>2.2.6.2.01</t>
  </si>
  <si>
    <t>Seguros de bienes muebles</t>
  </si>
  <si>
    <t>2.2.6.3.01</t>
  </si>
  <si>
    <t>Seguros de personas</t>
  </si>
  <si>
    <t>SERVICIOS DE CONSERVACION, REPARACIONES MENORES E INSTALACIONES TEMPORALES</t>
  </si>
  <si>
    <t>2.2.7.1.01</t>
  </si>
  <si>
    <t>Reparaciones y mantenimientos menores en edificaciones.</t>
  </si>
  <si>
    <t>2.2.7.2.01</t>
  </si>
  <si>
    <t>Mantenimiento y reparación de mobiliarios y equipos de oficina.</t>
  </si>
  <si>
    <t>2.2.7.2.05</t>
  </si>
  <si>
    <t>Mantenimiento y reparación de equipos de comunicación y audiovisuales</t>
  </si>
  <si>
    <t>2.2.7.2.06</t>
  </si>
  <si>
    <t>Mantenimiento y reparación de equipos de transporte, Tracción y Elevación.</t>
  </si>
  <si>
    <t>2.2.7.2.07</t>
  </si>
  <si>
    <t>Mantenimiento y reparación de maquinarias y equipos.</t>
  </si>
  <si>
    <t xml:space="preserve">OTROS SERVICIOS NO INCLUIDOS EN CONCEPTOS ANTERIORES </t>
  </si>
  <si>
    <t>2.2.8.2.01</t>
  </si>
  <si>
    <t>Comisiones y gastos bancarios</t>
  </si>
  <si>
    <t>2.2.8.5.03</t>
  </si>
  <si>
    <t>Limpieza e higiene</t>
  </si>
  <si>
    <t>2.2.8.6.01</t>
  </si>
  <si>
    <t>Eventos generales</t>
  </si>
  <si>
    <t>2.2.8.6.04</t>
  </si>
  <si>
    <t>Actuaciones Artisticas</t>
  </si>
  <si>
    <t>Servicios Técnicos y Profesionales</t>
  </si>
  <si>
    <t>2.2.8.7.01</t>
  </si>
  <si>
    <t>2.2.8.7.02</t>
  </si>
  <si>
    <t>Servicios jurídicos</t>
  </si>
  <si>
    <t>2.2.8.7.04</t>
  </si>
  <si>
    <t xml:space="preserve">Servicios de capacitación 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</si>
  <si>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</si>
  <si>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</si>
  <si>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</si>
  <si>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</si>
  <si>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</si>
  <si>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</si>
  <si>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</si>
  <si>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OTRAS CONTRATACIONES DE SERVICIOS</t>
  </si>
  <si>
    <t>Otras contrataciones de servicios</t>
  </si>
  <si>
    <t>2.2.9.1.01</t>
  </si>
  <si>
    <t>Servicios de alimentación</t>
  </si>
  <si>
    <t>2.2.9.2.01</t>
  </si>
  <si>
    <t>Servicios de Alimentación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</si>
  <si>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</si>
  <si>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</si>
  <si>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</si>
  <si>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</si>
  <si>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</si>
  <si>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</si>
  <si>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</si>
  <si>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</si>
  <si>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</si>
  <si>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</si>
  <si>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</si>
  <si>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</si>
  <si>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Madera, corcho y sus manufacturas</t>
  </si>
  <si>
    <t>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</si>
  <si>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</si>
  <si>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</si>
  <si>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</si>
  <si>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</si>
  <si>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</si>
  <si>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</si>
  <si>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2.3.2.4.01</t>
  </si>
  <si>
    <t>Calzados</t>
  </si>
  <si>
    <t>PAPEL,CARTON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</si>
  <si>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</si>
  <si>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</si>
  <si>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</si>
  <si>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</si>
  <si>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</si>
  <si>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</si>
  <si>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</si>
  <si>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</si>
  <si>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</si>
  <si>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</si>
  <si>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</si>
  <si>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</si>
  <si>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</si>
  <si>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CUERO, CAUCHO Y PLASTICO</t>
  </si>
  <si>
    <t>2.3.5.1.01</t>
  </si>
  <si>
    <t>Cueros y pieles</t>
  </si>
  <si>
    <t>2.3.5.3.01</t>
  </si>
  <si>
    <t>Llantas y neumáticos</t>
  </si>
  <si>
    <t>2.3.5.4.01</t>
  </si>
  <si>
    <t>Artículos de caucho</t>
  </si>
  <si>
    <t>2.3.5.5.01</t>
  </si>
  <si>
    <t xml:space="preserve"> Plástico</t>
  </si>
  <si>
    <t>PRODUCTOS  MINERALES, METÁLICOS Y NO METÁLICOS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</si>
  <si>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</si>
  <si>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</si>
  <si>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</si>
  <si>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</si>
  <si>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</si>
  <si>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</si>
  <si>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</si>
  <si>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</si>
  <si>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</si>
  <si>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</si>
  <si>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</si>
  <si>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</si>
  <si>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</si>
  <si>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</si>
  <si>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</si>
  <si>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</si>
  <si>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</si>
  <si>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2.3.6.3.06</t>
  </si>
  <si>
    <t>Productos Metalicos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</si>
  <si>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</si>
  <si>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</si>
  <si>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</si>
  <si>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</si>
  <si>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</si>
  <si>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</si>
  <si>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</si>
  <si>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</si>
  <si>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</si>
  <si>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</si>
  <si>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</si>
  <si>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</si>
  <si>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</si>
  <si>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</si>
  <si>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</si>
  <si>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</si>
  <si>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</si>
  <si>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</si>
  <si>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</si>
  <si>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2.3.7.2.06</t>
  </si>
  <si>
    <t>Pinturas, lacas, barnices, diluyentes y absorventes para pinturas</t>
  </si>
  <si>
    <t>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</si>
  <si>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</si>
  <si>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</si>
  <si>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</si>
  <si>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</si>
  <si>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2.3.9.3.01</t>
  </si>
  <si>
    <t>Útiles menores médico quirúrgicos o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</si>
  <si>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</si>
  <si>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</si>
  <si>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</si>
  <si>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</si>
  <si>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</si>
  <si>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</si>
  <si>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</si>
  <si>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Respuestos</t>
  </si>
  <si>
    <t>2.3.9.8.02</t>
  </si>
  <si>
    <t>Accesorios</t>
  </si>
  <si>
    <t>TRANSFERENCIAS CORRIENTES</t>
  </si>
  <si>
    <t>TRANSFERENCIAS CORRIENTES A ASOCIACIONES SIN FINES DE LUCRO</t>
  </si>
  <si>
    <t>2.4.1.4.01</t>
  </si>
  <si>
    <t>Becas nacionales</t>
  </si>
  <si>
    <t>2.4.1.6.01</t>
  </si>
  <si>
    <t>Transferencias corrientes programadas a asociaciones sin fines de lucro</t>
  </si>
  <si>
    <t>2.4.2.2.02</t>
  </si>
  <si>
    <t>BIENES MUEBLES, INMUEBLES E INTANGIBLES</t>
  </si>
  <si>
    <t>MOBILIARIO Y EQUIPOS</t>
  </si>
  <si>
    <t>2.6.1.1.01</t>
  </si>
  <si>
    <t xml:space="preserve">Muebles, equipos de oficina y estantería </t>
  </si>
  <si>
    <t>2.6.1.3.01</t>
  </si>
  <si>
    <t>Equipos de tecnología de la información y comunicación</t>
  </si>
  <si>
    <t>2.6.1.4.01</t>
  </si>
  <si>
    <t>Electrodomésticos</t>
  </si>
  <si>
    <t>2.6.1.9.01</t>
  </si>
  <si>
    <t xml:space="preserve">Otros mobiliarios y equipos no identificados </t>
  </si>
  <si>
    <t>MOBILIARIO Y EQUIPO DE AUDIO, AUDIOVISUAL, RECREATIVO Y EDUCACIONAL.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</si>
  <si>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</si>
  <si>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</si>
  <si>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</si>
  <si>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</si>
  <si>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</si>
  <si>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</si>
  <si>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</si>
  <si>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</si>
  <si>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</si>
  <si>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</si>
  <si>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</si>
  <si>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</si>
  <si>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</si>
  <si>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</si>
  <si>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</si>
  <si>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</si>
  <si>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</si>
  <si>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>OBRAS EN EDIFICACIONES</t>
  </si>
  <si>
    <t>2.7.1.2.01</t>
  </si>
  <si>
    <t>Obras para edificacion no residencial</t>
  </si>
  <si>
    <t>2.7.1.5.01</t>
  </si>
  <si>
    <t>Supervisión e inspección de obras en edificaciones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</si>
  <si>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</si>
  <si>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</si>
  <si>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</si>
  <si>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</si>
  <si>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</si>
  <si>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</si>
  <si>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</si>
  <si>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</si>
  <si>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</si>
  <si>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</si>
  <si>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</si>
  <si>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Sueldos Fijos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</si>
  <si>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</si>
  <si>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</si>
  <si>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</si>
  <si>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</si>
  <si>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Sueldo anual  No.13</t>
  </si>
  <si>
    <t>OTROS SERVICIOS NO INCLUIDOS EN CONCEPTOS ANTERIORES</t>
  </si>
  <si>
    <t>Servicios de capacitación</t>
  </si>
  <si>
    <t>TRANSFERENCIAS CORRIENTES AL SECTOR PRIVADO</t>
  </si>
  <si>
    <t>TRANSFERENCIAS CORRIENTES AL SECTOR EXTERNO</t>
  </si>
  <si>
    <t>2.4.7.2.01</t>
  </si>
  <si>
    <t>Transferencias corrientes a Organismos Internacionales</t>
  </si>
  <si>
    <t>TOTAL ACTORES DEL SISTEMA ELECTORAL</t>
  </si>
  <si>
    <t>05</t>
  </si>
  <si>
    <t>SERVICIOS DE CAMBIO DE NOMBRES</t>
  </si>
  <si>
    <t>TOTAL SERVICIOS DE CAMBIO DE NOMBRES</t>
  </si>
  <si>
    <t>TOTAL GENERAL</t>
  </si>
  <si>
    <t>* Se realizo un ajuste en la cuenta 2.2.5.1.01 Alquileres y rentas de edificios y locales, en los meses de enero y febrero, sustituida por la 2.2.5.5.01 alquiler de tierra.</t>
  </si>
  <si>
    <t xml:space="preserve">       Realizado por:</t>
  </si>
  <si>
    <t xml:space="preserve">    Revisado por:</t>
  </si>
  <si>
    <t xml:space="preserve">    Aprobado por:</t>
  </si>
  <si>
    <t xml:space="preserve">        Deysis Matos</t>
  </si>
  <si>
    <t>Alexi Martinez Olivo</t>
  </si>
  <si>
    <t xml:space="preserve"> Encargada Dpto.Presupuesto </t>
  </si>
  <si>
    <t xml:space="preserve"> Director Financiero</t>
  </si>
  <si>
    <t>JULIO</t>
  </si>
  <si>
    <t xml:space="preserve"> Agustina Garcia</t>
  </si>
  <si>
    <t xml:space="preserve"> Analista I Dpto.Presupuesto </t>
  </si>
  <si>
    <t>Nota:</t>
  </si>
  <si>
    <r>
      <t xml:space="preserve">*Presupuesto Aprobado: </t>
    </r>
    <r>
      <rPr>
        <sz val="8"/>
        <color theme="1"/>
        <rFont val="Arial"/>
        <family val="2"/>
      </rPr>
      <t>Se refiere al presupuesto aprobado en la Ley.</t>
    </r>
  </si>
  <si>
    <r>
      <t>*Presupuesto Modificado:</t>
    </r>
    <r>
      <rPr>
        <sz val="8"/>
        <color theme="1"/>
        <rFont val="Arial"/>
        <family val="2"/>
      </rPr>
      <t>Se refiere al presupuesto aprobado en caso de que el Congreso Nacional apruebe un presupuesto Complementario.</t>
    </r>
  </si>
  <si>
    <r>
      <t xml:space="preserve">*Total Devengado: </t>
    </r>
    <r>
      <rPr>
        <sz val="8"/>
        <color theme="1"/>
        <rFont val="Arial"/>
        <family val="2"/>
      </rPr>
      <t xml:space="preserve">Son los recursos financieros que surgen con la obligación de pago con la recepcion de conformidad de obras, bienes y oportunamente contratados o, en los casos de gastos sin contraprestación, por haberse cumplido los requisitos reglamento de la ley. </t>
    </r>
  </si>
  <si>
    <t>AGOSTO</t>
  </si>
  <si>
    <t>*Se realizo un ajuste en la cuenta 2.2.8.7.06  otros servicios tecnicos y profesionales ,  en los meses  de enero, marzo, mayo y  juilo y sera sustituida por la 2.7.1.5.01 Supervisión e inspección de obras en edificaciones.</t>
  </si>
  <si>
    <t>2.1.3.1.02</t>
  </si>
  <si>
    <t>Dietas en el exterior</t>
  </si>
  <si>
    <t>2.1.3.2.02</t>
  </si>
  <si>
    <t>Gastos de representación en el exterior</t>
  </si>
  <si>
    <t>2.2.7.1.06</t>
  </si>
  <si>
    <t>Mantenimiento y reparación de instalaciones eléctricas</t>
  </si>
  <si>
    <t>2.2.7.1.99</t>
  </si>
  <si>
    <t>Otros mantenimientos, reparaciones y sus derivados, no identificados precedentemente.</t>
  </si>
  <si>
    <t>2.2.7.2.02</t>
  </si>
  <si>
    <t>Mantenimiento y reparación de equipos de tecnología e información</t>
  </si>
  <si>
    <t>2.2.7.2.08</t>
  </si>
  <si>
    <t>Servicios de mantenimiento, reparación, desmonte e instalación de maquinarias y equipos</t>
  </si>
  <si>
    <t>2.3.9.9.01</t>
  </si>
  <si>
    <t>Productos y Útiles Varios n.i.p</t>
  </si>
  <si>
    <t>2.3.9.9.04</t>
  </si>
  <si>
    <t>Productos y útiles de defensa y seguridad</t>
  </si>
  <si>
    <t>2.3.9.9.05</t>
  </si>
  <si>
    <t>Productos y útiles diversos</t>
  </si>
  <si>
    <t>Otras transferencias corrientes a instituciones descentralizadas y autónoma</t>
  </si>
  <si>
    <t>2.4.1.6.05</t>
  </si>
  <si>
    <t>Transferencias corrientes ocasionales a asociaciones sin fines de lucro</t>
  </si>
  <si>
    <t>*Se realizo una modificacion presupuestaria al mes de agosto 2024.</t>
  </si>
  <si>
    <t>PRESUPUESTO 2024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</si>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</sst>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wrapText="1"/>
    </xf>
  </cellStyleXfs>
  <cellXfs count="1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/>
    <xf numFmtId="0" fontId="2" fillId="3" borderId="3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left" vertical="center"/>
    </xf>
    <xf numFmtId="39" fontId="3" fillId="3" borderId="3" xfId="1" applyNumberFormat="1" applyFont="1" applyFill="1" applyBorder="1" applyAlignment="1">
      <alignment vertical="center"/>
    </xf>
    <xf numFmtId="43" fontId="4" fillId="0" borderId="0" xfId="1" applyFont="1"/>
    <xf numFmtId="49" fontId="2" fillId="4" borderId="5" xfId="2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vertical="center"/>
    </xf>
    <xf numFmtId="39" fontId="3" fillId="4" borderId="5" xfId="1" applyNumberFormat="1" applyFont="1" applyFill="1" applyBorder="1" applyAlignment="1">
      <alignment vertical="center"/>
    </xf>
    <xf numFmtId="0" fontId="2" fillId="5" borderId="5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3" fillId="5" borderId="5" xfId="1" applyNumberFormat="1" applyFont="1" applyFill="1" applyBorder="1" applyAlignment="1"/>
    <xf numFmtId="0" fontId="2" fillId="2" borderId="5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3" fillId="2" borderId="5" xfId="1" applyNumberFormat="1" applyFont="1" applyFill="1" applyBorder="1" applyAlignment="1"/>
    <xf numFmtId="0" fontId="2" fillId="0" borderId="5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3" fillId="0" borderId="5" xfId="1" applyNumberFormat="1" applyFont="1" applyFill="1" applyBorder="1" applyAlignment="1"/>
    <xf numFmtId="0" fontId="5" fillId="0" borderId="5" xfId="2" applyFont="1" applyFill="1" applyBorder="1" applyAlignment="1">
      <alignment horizontal="center"/>
    </xf>
    <xf numFmtId="39" fontId="5" fillId="0" borderId="0" xfId="2" applyNumberFormat="1" applyFont="1" applyFill="1" applyBorder="1" applyAlignment="1">
      <alignment horizontal="left"/>
    </xf>
    <xf numFmtId="39" fontId="4" fillId="0" borderId="5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wrapText="1"/>
    </xf>
    <xf numFmtId="43" fontId="4" fillId="0" borderId="0" xfId="0" applyNumberFormat="1" applyFont="1"/>
    <xf numFmtId="39" fontId="5" fillId="0" borderId="0" xfId="2" applyNumberFormat="1" applyFont="1" applyFill="1" applyBorder="1" applyAlignment="1">
      <alignment horizontal="left" vertical="center"/>
    </xf>
    <xf numFmtId="39" fontId="5" fillId="0" borderId="0" xfId="2" applyNumberFormat="1" applyFont="1" applyFill="1" applyBorder="1" applyAlignment="1">
      <alignment horizontal="left" wrapText="1"/>
    </xf>
    <xf numFmtId="39" fontId="4" fillId="0" borderId="5" xfId="1" applyNumberFormat="1" applyFont="1" applyFill="1" applyBorder="1" applyAlignment="1">
      <alignment wrapText="1"/>
    </xf>
    <xf numFmtId="39" fontId="2" fillId="0" borderId="0" xfId="2" applyNumberFormat="1" applyFont="1" applyFill="1" applyBorder="1" applyAlignment="1">
      <alignment horizontal="left" vertical="center"/>
    </xf>
    <xf numFmtId="39" fontId="4" fillId="0" borderId="0" xfId="0" applyNumberFormat="1" applyFont="1"/>
    <xf numFmtId="39" fontId="2" fillId="2" borderId="0" xfId="2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/>
    </xf>
    <xf numFmtId="39" fontId="5" fillId="0" borderId="0" xfId="0" applyNumberFormat="1" applyFont="1" applyFill="1" applyBorder="1" applyAlignment="1"/>
    <xf numFmtId="0" fontId="2" fillId="2" borderId="5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39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39" fontId="2" fillId="2" borderId="0" xfId="0" applyNumberFormat="1" applyFont="1" applyFill="1" applyBorder="1" applyAlignment="1">
      <alignment vertical="center" wrapText="1"/>
    </xf>
    <xf numFmtId="39" fontId="5" fillId="0" borderId="5" xfId="1" applyNumberFormat="1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39" fontId="5" fillId="0" borderId="0" xfId="0" applyNumberFormat="1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5" fillId="0" borderId="0" xfId="0" applyNumberFormat="1" applyFont="1" applyFill="1" applyBorder="1" applyAlignment="1">
      <alignment wrapText="1"/>
    </xf>
    <xf numFmtId="39" fontId="2" fillId="2" borderId="0" xfId="0" applyNumberFormat="1" applyFont="1" applyFill="1" applyBorder="1" applyAlignment="1">
      <alignment horizontal="left"/>
    </xf>
    <xf numFmtId="0" fontId="5" fillId="0" borderId="5" xfId="0" applyFont="1" applyBorder="1" applyAlignment="1">
      <alignment horizontal="center"/>
    </xf>
    <xf numFmtId="39" fontId="4" fillId="0" borderId="5" xfId="1" applyNumberFormat="1" applyFont="1" applyFill="1" applyBorder="1" applyAlignment="1">
      <alignment horizontal="right"/>
    </xf>
    <xf numFmtId="39" fontId="5" fillId="0" borderId="0" xfId="0" applyNumberFormat="1" applyFont="1" applyBorder="1" applyAlignment="1">
      <alignment horizontal="left" wrapText="1"/>
    </xf>
    <xf numFmtId="39" fontId="5" fillId="0" borderId="0" xfId="0" applyNumberFormat="1" applyFont="1" applyFill="1" applyBorder="1" applyAlignment="1">
      <alignment horizontal="left" wrapText="1"/>
    </xf>
    <xf numFmtId="39" fontId="5" fillId="0" borderId="0" xfId="0" applyNumberFormat="1" applyFont="1" applyBorder="1" applyAlignment="1">
      <alignment horizontal="left"/>
    </xf>
    <xf numFmtId="39" fontId="2" fillId="2" borderId="0" xfId="0" applyNumberFormat="1" applyFont="1" applyFill="1" applyBorder="1" applyAlignment="1">
      <alignment wrapText="1"/>
    </xf>
    <xf numFmtId="0" fontId="4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5" fillId="0" borderId="0" xfId="0" applyNumberFormat="1" applyFont="1" applyBorder="1" applyAlignment="1">
      <alignment vertical="center"/>
    </xf>
    <xf numFmtId="39" fontId="5" fillId="0" borderId="0" xfId="0" applyNumberFormat="1" applyFont="1" applyFill="1" applyBorder="1" applyAlignment="1">
      <alignment horizontal="left" vertical="center"/>
    </xf>
    <xf numFmtId="0" fontId="4" fillId="0" borderId="0" xfId="0" applyFont="1" applyFill="1"/>
    <xf numFmtId="39" fontId="2" fillId="2" borderId="0" xfId="0" applyNumberFormat="1" applyFont="1" applyFill="1" applyBorder="1" applyAlignment="1"/>
    <xf numFmtId="39" fontId="2" fillId="0" borderId="0" xfId="0" applyNumberFormat="1" applyFont="1" applyBorder="1" applyAlignment="1">
      <alignment vertical="center" wrapText="1"/>
    </xf>
    <xf numFmtId="39" fontId="3" fillId="0" borderId="5" xfId="1" applyNumberFormat="1" applyFont="1" applyBorder="1" applyAlignment="1"/>
    <xf numFmtId="39" fontId="5" fillId="0" borderId="0" xfId="0" applyNumberFormat="1" applyFont="1" applyBorder="1" applyAlignment="1">
      <alignment wrapText="1"/>
    </xf>
    <xf numFmtId="39" fontId="2" fillId="5" borderId="0" xfId="0" applyNumberFormat="1" applyFont="1" applyFill="1" applyBorder="1" applyAlignment="1">
      <alignment vertical="center" wrapText="1"/>
    </xf>
    <xf numFmtId="39" fontId="3" fillId="2" borderId="5" xfId="1" applyNumberFormat="1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39" fontId="2" fillId="5" borderId="0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horizontal="center" vertical="center"/>
    </xf>
    <xf numFmtId="39" fontId="3" fillId="2" borderId="5" xfId="1" applyNumberFormat="1" applyFont="1" applyFill="1" applyBorder="1" applyAlignment="1">
      <alignment vertical="center"/>
    </xf>
    <xf numFmtId="39" fontId="5" fillId="0" borderId="0" xfId="0" applyNumberFormat="1" applyFont="1" applyBorder="1" applyAlignment="1">
      <alignment vertical="center" wrapText="1"/>
    </xf>
    <xf numFmtId="0" fontId="5" fillId="6" borderId="5" xfId="0" applyFont="1" applyFill="1" applyBorder="1" applyAlignment="1">
      <alignment horizontal="center"/>
    </xf>
    <xf numFmtId="39" fontId="5" fillId="6" borderId="0" xfId="0" applyNumberFormat="1" applyFont="1" applyFill="1" applyBorder="1" applyAlignment="1">
      <alignment horizontal="left" vertical="center" wrapText="1"/>
    </xf>
    <xf numFmtId="39" fontId="3" fillId="6" borderId="5" xfId="1" applyNumberFormat="1" applyFont="1" applyFill="1" applyBorder="1" applyAlignment="1"/>
    <xf numFmtId="0" fontId="2" fillId="6" borderId="5" xfId="0" applyFont="1" applyFill="1" applyBorder="1" applyAlignment="1">
      <alignment horizontal="left" vertical="center"/>
    </xf>
    <xf numFmtId="39" fontId="2" fillId="6" borderId="0" xfId="0" applyNumberFormat="1" applyFont="1" applyFill="1" applyBorder="1" applyAlignment="1">
      <alignment horizontal="left" vertical="center"/>
    </xf>
    <xf numFmtId="39" fontId="3" fillId="6" borderId="5" xfId="1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39" fontId="3" fillId="4" borderId="5" xfId="1" applyNumberFormat="1" applyFont="1" applyFill="1" applyBorder="1" applyAlignment="1"/>
    <xf numFmtId="0" fontId="2" fillId="4" borderId="0" xfId="2" applyFont="1" applyFill="1" applyBorder="1" applyAlignment="1">
      <alignment horizontal="left" vertical="center" wrapText="1"/>
    </xf>
    <xf numFmtId="49" fontId="2" fillId="2" borderId="5" xfId="2" applyNumberFormat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Border="1" applyAlignment="1">
      <alignment horizontal="left" vertical="center" wrapText="1"/>
    </xf>
    <xf numFmtId="49" fontId="2" fillId="2" borderId="5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wrapText="1"/>
    </xf>
    <xf numFmtId="0" fontId="2" fillId="6" borderId="5" xfId="0" applyFont="1" applyFill="1" applyBorder="1" applyAlignment="1">
      <alignment horizontal="left"/>
    </xf>
    <xf numFmtId="0" fontId="2" fillId="6" borderId="0" xfId="2" applyFont="1" applyFill="1" applyBorder="1" applyAlignment="1">
      <alignment horizontal="left" wrapText="1"/>
    </xf>
    <xf numFmtId="49" fontId="2" fillId="4" borderId="5" xfId="2" applyNumberFormat="1" applyFont="1" applyFill="1" applyBorder="1" applyAlignment="1">
      <alignment horizontal="center"/>
    </xf>
    <xf numFmtId="0" fontId="2" fillId="4" borderId="0" xfId="2" applyFont="1" applyFill="1" applyBorder="1" applyAlignment="1">
      <alignment wrapText="1"/>
    </xf>
    <xf numFmtId="49" fontId="2" fillId="7" borderId="5" xfId="2" applyNumberFormat="1" applyFont="1" applyFill="1" applyBorder="1" applyAlignment="1">
      <alignment horizontal="center"/>
    </xf>
    <xf numFmtId="0" fontId="2" fillId="7" borderId="0" xfId="2" applyFont="1" applyFill="1" applyBorder="1" applyAlignment="1">
      <alignment horizontal="left" wrapText="1"/>
    </xf>
    <xf numFmtId="39" fontId="3" fillId="7" borderId="5" xfId="1" applyNumberFormat="1" applyFont="1" applyFill="1" applyBorder="1" applyAlignment="1"/>
    <xf numFmtId="39" fontId="2" fillId="5" borderId="0" xfId="0" applyNumberFormat="1" applyFont="1" applyFill="1" applyBorder="1" applyAlignment="1"/>
    <xf numFmtId="39" fontId="2" fillId="2" borderId="5" xfId="1" applyNumberFormat="1" applyFont="1" applyFill="1" applyBorder="1" applyAlignment="1"/>
    <xf numFmtId="49" fontId="2" fillId="6" borderId="5" xfId="2" applyNumberFormat="1" applyFont="1" applyFill="1" applyBorder="1" applyAlignment="1">
      <alignment horizontal="center"/>
    </xf>
    <xf numFmtId="0" fontId="2" fillId="6" borderId="0" xfId="2" applyFont="1" applyFill="1" applyBorder="1" applyAlignment="1">
      <alignment horizontal="left" vertical="center" wrapText="1"/>
    </xf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center"/>
    </xf>
    <xf numFmtId="39" fontId="4" fillId="3" borderId="5" xfId="1" applyNumberFormat="1" applyFont="1" applyFill="1" applyBorder="1" applyAlignment="1"/>
    <xf numFmtId="0" fontId="2" fillId="3" borderId="7" xfId="0" applyFont="1" applyFill="1" applyBorder="1" applyAlignment="1">
      <alignment horizontal="left"/>
    </xf>
    <xf numFmtId="39" fontId="2" fillId="3" borderId="8" xfId="0" applyNumberFormat="1" applyFont="1" applyFill="1" applyBorder="1" applyAlignment="1">
      <alignment horizontal="center" vertical="center"/>
    </xf>
    <xf numFmtId="39" fontId="3" fillId="3" borderId="7" xfId="1" applyNumberFormat="1" applyFont="1" applyFill="1" applyBorder="1" applyAlignment="1"/>
    <xf numFmtId="43" fontId="3" fillId="0" borderId="0" xfId="1" applyFont="1" applyFill="1"/>
    <xf numFmtId="0" fontId="6" fillId="0" borderId="0" xfId="0" applyFont="1" applyFill="1"/>
    <xf numFmtId="0" fontId="7" fillId="0" borderId="0" xfId="0" applyFont="1" applyFill="1"/>
    <xf numFmtId="43" fontId="8" fillId="0" borderId="0" xfId="1" applyFont="1" applyFill="1"/>
    <xf numFmtId="0" fontId="3" fillId="0" borderId="0" xfId="0" applyFont="1" applyFill="1"/>
    <xf numFmtId="0" fontId="9" fillId="0" borderId="0" xfId="0" applyFont="1" applyFill="1"/>
    <xf numFmtId="43" fontId="9" fillId="0" borderId="0" xfId="1" applyFont="1" applyFill="1"/>
    <xf numFmtId="43" fontId="10" fillId="0" borderId="0" xfId="1" applyFont="1" applyFill="1"/>
    <xf numFmtId="0" fontId="10" fillId="0" borderId="0" xfId="0" applyFont="1" applyFill="1"/>
    <xf numFmtId="0" fontId="4" fillId="0" borderId="0" xfId="0" applyFont="1" applyFill="1" applyAlignment="1"/>
    <xf numFmtId="0" fontId="4" fillId="0" borderId="0" xfId="0" applyFont="1" applyAlignment="1"/>
    <xf numFmtId="43" fontId="4" fillId="0" borderId="0" xfId="1" applyFont="1" applyAlignment="1"/>
    <xf numFmtId="0" fontId="3" fillId="0" borderId="0" xfId="0" applyFont="1"/>
    <xf numFmtId="0" fontId="3" fillId="0" borderId="0" xfId="0" applyFont="1" applyAlignment="1"/>
    <xf numFmtId="43" fontId="3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43" fontId="4" fillId="0" borderId="0" xfId="1" applyFont="1" applyFill="1"/>
    <xf numFmtId="43" fontId="3" fillId="0" borderId="0" xfId="1" applyFont="1" applyFill="1" applyAlignment="1">
      <alignment horizontal="right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288"/>
  <sheetViews>
    <sheetView showGridLines="0" tabSelected="1" zoomScale="90" zoomScaleNormal="90" workbookViewId="0">
      <selection activeCell="P15" sqref="P14:P15"/>
    </sheetView>
  </sheetViews>
  <sheetFormatPr baseColWidth="10" defaultRowHeight="12.75" x14ac:dyDescent="0.2"/>
  <cols>
    <col min="1" max="1" width="4.28515625" style="4" customWidth="1"/>
    <col min="2" max="2" width="13.28515625" style="4" customWidth="1"/>
    <col min="3" max="3" width="56.7109375" style="4" customWidth="1"/>
    <col min="4" max="4" width="19" style="4" customWidth="1"/>
    <col min="5" max="5" width="16.7109375" style="4" customWidth="1"/>
    <col min="6" max="6" width="14.5703125" style="4" bestFit="1" customWidth="1"/>
    <col min="7" max="7" width="15.42578125" style="4" bestFit="1" customWidth="1"/>
    <col min="8" max="11" width="14.28515625" style="4" bestFit="1" customWidth="1"/>
    <col min="12" max="12" width="15.5703125" style="4" customWidth="1"/>
    <col min="13" max="13" width="17" style="4" customWidth="1"/>
    <col min="14" max="14" width="16.5703125" style="4" customWidth="1"/>
    <col min="15" max="15" width="22" style="4" customWidth="1"/>
    <col min="16" max="16" width="14.42578125" style="4" bestFit="1" customWidth="1"/>
    <col min="17" max="16384" width="11.42578125" style="4"/>
  </cols>
  <sheetData>
    <row r="1" spans="2:16" ht="30" customHeight="1" x14ac:dyDescent="0.2">
      <c r="B1" s="1" t="s">
        <v>0</v>
      </c>
      <c r="C1" s="2" t="s">
        <v>1</v>
      </c>
      <c r="D1" s="3" t="s">
        <v>372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341</v>
      </c>
      <c r="L1" s="3" t="s">
        <v>348</v>
      </c>
      <c r="M1" s="3" t="s">
        <v>373</v>
      </c>
      <c r="N1" s="3" t="s">
        <v>8</v>
      </c>
    </row>
    <row r="2" spans="2:16" ht="15.75" customHeight="1" x14ac:dyDescent="0.2">
      <c r="B2" s="5">
        <v>11</v>
      </c>
      <c r="C2" s="6" t="s">
        <v>9</v>
      </c>
      <c r="D2" s="7">
        <f t="shared" ref="D2:N2" si="0">+D3+D193+D211+D230+D252</f>
        <v>1172006944</v>
      </c>
      <c r="E2" s="7">
        <f t="shared" si="0"/>
        <v>60981376.780317657</v>
      </c>
      <c r="F2" s="7">
        <f t="shared" si="0"/>
        <v>67038243.680147044</v>
      </c>
      <c r="G2" s="7">
        <f t="shared" si="0"/>
        <v>132382566.64235687</v>
      </c>
      <c r="H2" s="7">
        <f t="shared" si="0"/>
        <v>64362579.264889672</v>
      </c>
      <c r="I2" s="7">
        <f t="shared" si="0"/>
        <v>66819995.119413882</v>
      </c>
      <c r="J2" s="7">
        <f>+J3+J193+J211+J230+J252</f>
        <v>64513446.286215141</v>
      </c>
      <c r="K2" s="7">
        <f>+K3+K193+K211+K230+K252</f>
        <v>74404376.425590023</v>
      </c>
      <c r="L2" s="7">
        <f>+L3+L193+L211+L230+L252</f>
        <v>73596532.261604518</v>
      </c>
      <c r="M2" s="7">
        <f>+M3+M193+M211+M230+M252</f>
        <v>83790536.319046617</v>
      </c>
      <c r="N2" s="7">
        <f t="shared" si="0"/>
        <v>687889652.77958155</v>
      </c>
      <c r="O2" s="8"/>
    </row>
    <row r="3" spans="2:16" x14ac:dyDescent="0.2">
      <c r="B3" s="9" t="s">
        <v>10</v>
      </c>
      <c r="C3" s="10" t="s">
        <v>11</v>
      </c>
      <c r="D3" s="11">
        <f>+D4+D42+D103+D165+D170+D187</f>
        <v>904915615.41000009</v>
      </c>
      <c r="E3" s="11">
        <f t="shared" ref="E3:N3" si="1">+E4+E42+E103+E165+E170+E187</f>
        <v>39767892.815480508</v>
      </c>
      <c r="F3" s="11">
        <f t="shared" si="1"/>
        <v>45864869.817036539</v>
      </c>
      <c r="G3" s="11">
        <f t="shared" si="1"/>
        <v>111531800.01919188</v>
      </c>
      <c r="H3" s="11">
        <f t="shared" si="1"/>
        <v>43513602.827515669</v>
      </c>
      <c r="I3" s="11">
        <f t="shared" si="1"/>
        <v>45894778.426367179</v>
      </c>
      <c r="J3" s="11">
        <f t="shared" si="1"/>
        <v>43832343.419689089</v>
      </c>
      <c r="K3" s="11">
        <f t="shared" si="1"/>
        <v>56160918.16759003</v>
      </c>
      <c r="L3" s="11">
        <f t="shared" si="1"/>
        <v>50754531.684572972</v>
      </c>
      <c r="M3" s="11">
        <f t="shared" ref="M3" si="2">+M4+M42+M103+M165+M170+M187</f>
        <v>62277464.64825511</v>
      </c>
      <c r="N3" s="11">
        <f t="shared" si="1"/>
        <v>499598201.82569909</v>
      </c>
    </row>
    <row r="4" spans="2:16" x14ac:dyDescent="0.2">
      <c r="B4" s="12">
        <v>21</v>
      </c>
      <c r="C4" s="13" t="s">
        <v>12</v>
      </c>
      <c r="D4" s="14">
        <f>+D5+D19+D24+D31+D37</f>
        <v>487441137.41000003</v>
      </c>
      <c r="E4" s="14">
        <f t="shared" ref="E4:N4" si="3">+E5+E19+E24+E31+E37</f>
        <v>30022453.19777035</v>
      </c>
      <c r="F4" s="14">
        <f t="shared" si="3"/>
        <v>32895811.152616538</v>
      </c>
      <c r="G4" s="14">
        <f t="shared" si="3"/>
        <v>31545793.254271884</v>
      </c>
      <c r="H4" s="14">
        <f t="shared" si="3"/>
        <v>30204594.909423515</v>
      </c>
      <c r="I4" s="14">
        <f t="shared" si="3"/>
        <v>32299999.59244898</v>
      </c>
      <c r="J4" s="14">
        <f t="shared" si="3"/>
        <v>32381782.603312086</v>
      </c>
      <c r="K4" s="14">
        <f t="shared" ref="K4:L4" si="4">+K5+K19+K24+K31+K37</f>
        <v>36241286.225150026</v>
      </c>
      <c r="L4" s="14">
        <f t="shared" si="4"/>
        <v>34827388.400038242</v>
      </c>
      <c r="M4" s="14">
        <f t="shared" ref="M4" si="5">+M5+M19+M24+M31+M37</f>
        <v>29332599.925109096</v>
      </c>
      <c r="N4" s="14">
        <f t="shared" si="3"/>
        <v>289751709.26014078</v>
      </c>
    </row>
    <row r="5" spans="2:16" x14ac:dyDescent="0.2">
      <c r="B5" s="15">
        <v>211</v>
      </c>
      <c r="C5" s="16" t="s">
        <v>13</v>
      </c>
      <c r="D5" s="17">
        <v>318605417.98000002</v>
      </c>
      <c r="E5" s="17">
        <f t="shared" ref="E5:N5" si="6">+E6+E8+E11+E13+E15+E17</f>
        <v>18146051.504022151</v>
      </c>
      <c r="F5" s="17">
        <f t="shared" si="6"/>
        <v>21025292.830743037</v>
      </c>
      <c r="G5" s="17">
        <f t="shared" si="6"/>
        <v>17944036.519055732</v>
      </c>
      <c r="H5" s="17">
        <f t="shared" si="6"/>
        <v>17422743.420207165</v>
      </c>
      <c r="I5" s="17">
        <f t="shared" si="6"/>
        <v>19071304.341273189</v>
      </c>
      <c r="J5" s="17">
        <f t="shared" si="6"/>
        <v>19724320.242402397</v>
      </c>
      <c r="K5" s="17">
        <f t="shared" ref="K5:L5" si="7">+K6+K8+K11+K13+K15+K17</f>
        <v>29065175.135150034</v>
      </c>
      <c r="L5" s="17">
        <f t="shared" si="7"/>
        <v>21844859.447499998</v>
      </c>
      <c r="M5" s="17">
        <f t="shared" ref="M5" si="8">+M6+M8+M11+M13+M15+M17</f>
        <v>20608908.869474348</v>
      </c>
      <c r="N5" s="17">
        <f t="shared" si="6"/>
        <v>184852692.3098281</v>
      </c>
    </row>
    <row r="6" spans="2:16" x14ac:dyDescent="0.2">
      <c r="B6" s="18">
        <v>2111</v>
      </c>
      <c r="C6" s="19" t="s">
        <v>14</v>
      </c>
      <c r="D6" s="20">
        <f>+D7</f>
        <v>238874349.03</v>
      </c>
      <c r="E6" s="20">
        <f t="shared" ref="E6:N6" si="9">+E7</f>
        <v>14551455.297593908</v>
      </c>
      <c r="F6" s="20">
        <f t="shared" si="9"/>
        <v>14488696.753901709</v>
      </c>
      <c r="G6" s="20">
        <f t="shared" si="9"/>
        <v>14595110.049999999</v>
      </c>
      <c r="H6" s="20">
        <f t="shared" si="9"/>
        <v>14604560.341500001</v>
      </c>
      <c r="I6" s="20">
        <f t="shared" si="9"/>
        <v>14995562.336999997</v>
      </c>
      <c r="J6" s="20">
        <f t="shared" si="9"/>
        <v>15308400.078</v>
      </c>
      <c r="K6" s="20">
        <f t="shared" si="9"/>
        <v>15312043.51</v>
      </c>
      <c r="L6" s="20">
        <f t="shared" si="9"/>
        <v>15319589.727499997</v>
      </c>
      <c r="M6" s="20">
        <f t="shared" si="9"/>
        <v>15347956.542862251</v>
      </c>
      <c r="N6" s="20">
        <f t="shared" si="9"/>
        <v>134523374.63835788</v>
      </c>
    </row>
    <row r="7" spans="2:16" ht="17.25" customHeight="1" x14ac:dyDescent="0.2">
      <c r="B7" s="21" t="s">
        <v>15</v>
      </c>
      <c r="C7" s="22" t="s">
        <v>16</v>
      </c>
      <c r="D7" s="23">
        <v>238874349.03</v>
      </c>
      <c r="E7" s="23">
        <v>14551455.297593908</v>
      </c>
      <c r="F7" s="23">
        <v>14488696.753901709</v>
      </c>
      <c r="G7" s="23">
        <v>14595110.049999999</v>
      </c>
      <c r="H7" s="23">
        <v>14604560.341500001</v>
      </c>
      <c r="I7" s="23">
        <v>14995562.336999997</v>
      </c>
      <c r="J7" s="23">
        <v>15308400.078</v>
      </c>
      <c r="K7" s="23">
        <v>15312043.51</v>
      </c>
      <c r="L7" s="23">
        <v>15319589.727499997</v>
      </c>
      <c r="M7" s="23">
        <v>15347956.542862251</v>
      </c>
      <c r="N7" s="23">
        <f>+E7+F7+G7+H7+I7+J7+K7+L7+M7</f>
        <v>134523374.63835788</v>
      </c>
      <c r="O7" s="8"/>
    </row>
    <row r="8" spans="2:16" x14ac:dyDescent="0.2">
      <c r="B8" s="18">
        <v>2112</v>
      </c>
      <c r="C8" s="24" t="s">
        <v>17</v>
      </c>
      <c r="D8" s="20">
        <f>+D9+D10</f>
        <v>5000000</v>
      </c>
      <c r="E8" s="20">
        <f t="shared" ref="E8" si="10">SUM(E9:E10)</f>
        <v>50000</v>
      </c>
      <c r="F8" s="20">
        <f t="shared" ref="F8:N8" si="11">SUM(F9:F10)</f>
        <v>421399.93356490741</v>
      </c>
      <c r="G8" s="20">
        <f t="shared" si="11"/>
        <v>506144.24905573402</v>
      </c>
      <c r="H8" s="20">
        <f t="shared" si="11"/>
        <v>426106.14870716317</v>
      </c>
      <c r="I8" s="20">
        <f t="shared" si="11"/>
        <v>449225.64</v>
      </c>
      <c r="J8" s="20">
        <f t="shared" si="11"/>
        <v>471530.68</v>
      </c>
      <c r="K8" s="20">
        <f t="shared" ref="K8:L8" si="12">SUM(K9:K10)</f>
        <v>557803.75515003258</v>
      </c>
      <c r="L8" s="20">
        <f t="shared" si="12"/>
        <v>528230.16999999993</v>
      </c>
      <c r="M8" s="20">
        <f t="shared" ref="M8" si="13">SUM(M9:M10)</f>
        <v>512740.73563070991</v>
      </c>
      <c r="N8" s="20">
        <f t="shared" si="11"/>
        <v>3923181.312108547</v>
      </c>
      <c r="O8" s="8"/>
      <c r="P8" s="25"/>
    </row>
    <row r="9" spans="2:16" ht="17.25" customHeight="1" x14ac:dyDescent="0.2">
      <c r="B9" s="21" t="s">
        <v>18</v>
      </c>
      <c r="C9" s="26" t="s">
        <v>19</v>
      </c>
      <c r="D9" s="23">
        <v>1000000</v>
      </c>
      <c r="E9" s="23">
        <v>0</v>
      </c>
      <c r="F9" s="23">
        <v>0</v>
      </c>
      <c r="G9" s="23">
        <v>83064.100000000006</v>
      </c>
      <c r="H9" s="23">
        <v>0</v>
      </c>
      <c r="I9" s="23">
        <v>33225.64</v>
      </c>
      <c r="J9" s="23">
        <v>50530.67</v>
      </c>
      <c r="K9" s="23">
        <v>137748.03</v>
      </c>
      <c r="L9" s="23">
        <v>103830.18</v>
      </c>
      <c r="M9" s="23">
        <v>85140.73</v>
      </c>
      <c r="N9" s="23">
        <f t="shared" ref="N9:N10" si="14">+E9+F9+G9+H9+I9+J9+K9+L9+M9</f>
        <v>493539.35</v>
      </c>
    </row>
    <row r="10" spans="2:16" ht="16.5" customHeight="1" x14ac:dyDescent="0.2">
      <c r="B10" s="21" t="s">
        <v>20</v>
      </c>
      <c r="C10" s="26" t="s">
        <v>21</v>
      </c>
      <c r="D10" s="23">
        <v>4000000</v>
      </c>
      <c r="E10" s="23">
        <v>50000</v>
      </c>
      <c r="F10" s="23">
        <v>421399.93356490741</v>
      </c>
      <c r="G10" s="23">
        <v>423080.14905573404</v>
      </c>
      <c r="H10" s="23">
        <v>426106.14870716317</v>
      </c>
      <c r="I10" s="23">
        <v>416000</v>
      </c>
      <c r="J10" s="23">
        <v>421000.01</v>
      </c>
      <c r="K10" s="23">
        <v>420055.72515003255</v>
      </c>
      <c r="L10" s="23">
        <v>424399.99</v>
      </c>
      <c r="M10" s="23">
        <v>427600.00563070993</v>
      </c>
      <c r="N10" s="23">
        <f t="shared" si="14"/>
        <v>3429641.9621085469</v>
      </c>
      <c r="O10" s="25"/>
    </row>
    <row r="11" spans="2:16" ht="15.75" customHeight="1" x14ac:dyDescent="0.2">
      <c r="B11" s="18">
        <v>2113</v>
      </c>
      <c r="C11" s="24" t="s">
        <v>22</v>
      </c>
      <c r="D11" s="20">
        <f>+D12</f>
        <v>100000</v>
      </c>
      <c r="E11" s="20">
        <f t="shared" ref="E11:N11" si="15">+E12</f>
        <v>0</v>
      </c>
      <c r="F11" s="20">
        <f t="shared" si="15"/>
        <v>0</v>
      </c>
      <c r="G11" s="20">
        <f t="shared" si="15"/>
        <v>0</v>
      </c>
      <c r="H11" s="20">
        <f t="shared" si="15"/>
        <v>0</v>
      </c>
      <c r="I11" s="20">
        <f t="shared" si="15"/>
        <v>0</v>
      </c>
      <c r="J11" s="20">
        <f t="shared" si="15"/>
        <v>0</v>
      </c>
      <c r="K11" s="20">
        <f t="shared" si="15"/>
        <v>0</v>
      </c>
      <c r="L11" s="20">
        <f t="shared" si="15"/>
        <v>0</v>
      </c>
      <c r="M11" s="20">
        <f t="shared" si="15"/>
        <v>0</v>
      </c>
      <c r="N11" s="20">
        <f t="shared" si="15"/>
        <v>0</v>
      </c>
      <c r="O11" s="8"/>
    </row>
    <row r="12" spans="2:16" ht="16.5" customHeight="1" x14ac:dyDescent="0.2">
      <c r="B12" s="21" t="s">
        <v>23</v>
      </c>
      <c r="C12" s="27" t="s">
        <v>22</v>
      </c>
      <c r="D12" s="28">
        <v>100000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3">
        <f>+E12+F12+G12+H12+I12+J12+K12+L12+M12</f>
        <v>0</v>
      </c>
      <c r="O12" s="25"/>
    </row>
    <row r="13" spans="2:16" ht="17.25" customHeight="1" x14ac:dyDescent="0.2">
      <c r="B13" s="18">
        <v>2114</v>
      </c>
      <c r="C13" s="29" t="s">
        <v>24</v>
      </c>
      <c r="D13" s="20">
        <f>+D14</f>
        <v>17631068.949999999</v>
      </c>
      <c r="E13" s="20">
        <f t="shared" ref="E13:N13" si="16">+E14</f>
        <v>-885.73</v>
      </c>
      <c r="F13" s="20">
        <f t="shared" si="16"/>
        <v>0</v>
      </c>
      <c r="G13" s="20">
        <f t="shared" si="16"/>
        <v>0</v>
      </c>
      <c r="H13" s="20">
        <f t="shared" si="16"/>
        <v>-2657.17</v>
      </c>
      <c r="I13" s="20">
        <f t="shared" si="16"/>
        <v>22102.83</v>
      </c>
      <c r="J13" s="20">
        <f t="shared" si="16"/>
        <v>21654.99</v>
      </c>
      <c r="K13" s="20">
        <f t="shared" si="16"/>
        <v>0</v>
      </c>
      <c r="L13" s="20">
        <f t="shared" si="16"/>
        <v>0</v>
      </c>
      <c r="M13" s="20">
        <f t="shared" si="16"/>
        <v>70082.478780187666</v>
      </c>
      <c r="N13" s="20">
        <f t="shared" si="16"/>
        <v>110297.39878018766</v>
      </c>
      <c r="O13" s="8"/>
    </row>
    <row r="14" spans="2:16" ht="17.25" customHeight="1" x14ac:dyDescent="0.2">
      <c r="B14" s="21" t="s">
        <v>25</v>
      </c>
      <c r="C14" s="26" t="s">
        <v>26</v>
      </c>
      <c r="D14" s="23">
        <v>17631068.949999999</v>
      </c>
      <c r="E14" s="23">
        <v>-885.73</v>
      </c>
      <c r="F14" s="23">
        <v>0</v>
      </c>
      <c r="G14" s="23">
        <v>0</v>
      </c>
      <c r="H14" s="23">
        <v>-2657.17</v>
      </c>
      <c r="I14" s="23">
        <v>22102.83</v>
      </c>
      <c r="J14" s="23">
        <v>21654.99</v>
      </c>
      <c r="K14" s="23">
        <v>0</v>
      </c>
      <c r="L14" s="23">
        <v>0</v>
      </c>
      <c r="M14" s="23">
        <v>70082.478780187666</v>
      </c>
      <c r="N14" s="23">
        <f>+E14+F14+G14+H14+I14+J14+K14+L14+M14</f>
        <v>110297.39878018766</v>
      </c>
    </row>
    <row r="15" spans="2:16" ht="16.5" customHeight="1" x14ac:dyDescent="0.2">
      <c r="B15" s="18">
        <v>2115</v>
      </c>
      <c r="C15" s="19" t="s">
        <v>27</v>
      </c>
      <c r="D15" s="20">
        <f>+D16</f>
        <v>25000000</v>
      </c>
      <c r="E15" s="20">
        <f t="shared" ref="E15:N15" si="17">+E16</f>
        <v>2238324.4848223352</v>
      </c>
      <c r="F15" s="20">
        <f t="shared" si="17"/>
        <v>2337224.6670189202</v>
      </c>
      <c r="G15" s="20">
        <f t="shared" si="17"/>
        <v>1138330.17</v>
      </c>
      <c r="H15" s="20">
        <f t="shared" si="17"/>
        <v>53143.41</v>
      </c>
      <c r="I15" s="20">
        <f t="shared" si="17"/>
        <v>1433568.3480018459</v>
      </c>
      <c r="J15" s="20">
        <f t="shared" si="17"/>
        <v>744008.78</v>
      </c>
      <c r="K15" s="20">
        <f t="shared" si="17"/>
        <v>5766142.3700000001</v>
      </c>
      <c r="L15" s="20">
        <f t="shared" si="17"/>
        <v>0</v>
      </c>
      <c r="M15" s="20">
        <f t="shared" si="17"/>
        <v>1169156.6528149515</v>
      </c>
      <c r="N15" s="20">
        <f t="shared" si="17"/>
        <v>14879898.882658053</v>
      </c>
      <c r="O15" s="30"/>
    </row>
    <row r="16" spans="2:16" ht="18" customHeight="1" x14ac:dyDescent="0.2">
      <c r="B16" s="21" t="s">
        <v>28</v>
      </c>
      <c r="C16" s="22" t="s">
        <v>29</v>
      </c>
      <c r="D16" s="23">
        <v>25000000</v>
      </c>
      <c r="E16" s="23">
        <v>2238324.4848223352</v>
      </c>
      <c r="F16" s="23">
        <v>2337224.6670189202</v>
      </c>
      <c r="G16" s="23">
        <v>1138330.17</v>
      </c>
      <c r="H16" s="23">
        <v>53143.41</v>
      </c>
      <c r="I16" s="23">
        <v>1433568.3480018459</v>
      </c>
      <c r="J16" s="23">
        <v>744008.78</v>
      </c>
      <c r="K16" s="23">
        <v>5766142.3700000001</v>
      </c>
      <c r="L16" s="23">
        <v>0</v>
      </c>
      <c r="M16" s="23">
        <v>1169156.6528149515</v>
      </c>
      <c r="N16" s="23">
        <f>+E16+F16+G16+H16+I16+J16+K16+L16+M16</f>
        <v>14879898.882658053</v>
      </c>
    </row>
    <row r="17" spans="2:15" x14ac:dyDescent="0.2">
      <c r="B17" s="18">
        <v>2116</v>
      </c>
      <c r="C17" s="29" t="s">
        <v>30</v>
      </c>
      <c r="D17" s="20">
        <f>+D18</f>
        <v>32000000</v>
      </c>
      <c r="E17" s="20">
        <f t="shared" ref="E17:N17" si="18">+E18</f>
        <v>1307157.4516059067</v>
      </c>
      <c r="F17" s="20">
        <f t="shared" si="18"/>
        <v>3777971.4762575012</v>
      </c>
      <c r="G17" s="20">
        <f t="shared" si="18"/>
        <v>1704452.05</v>
      </c>
      <c r="H17" s="20">
        <f t="shared" si="18"/>
        <v>2341590.69</v>
      </c>
      <c r="I17" s="20">
        <f t="shared" si="18"/>
        <v>2170845.1862713429</v>
      </c>
      <c r="J17" s="20">
        <f t="shared" si="18"/>
        <v>3178725.7144024</v>
      </c>
      <c r="K17" s="20">
        <f t="shared" si="18"/>
        <v>7429185.5</v>
      </c>
      <c r="L17" s="20">
        <f t="shared" si="18"/>
        <v>5997039.5499999998</v>
      </c>
      <c r="M17" s="20">
        <f t="shared" si="18"/>
        <v>3508972.4593862486</v>
      </c>
      <c r="N17" s="20">
        <f t="shared" si="18"/>
        <v>31415940.077923402</v>
      </c>
    </row>
    <row r="18" spans="2:15" ht="12.75" customHeight="1" x14ac:dyDescent="0.2">
      <c r="B18" s="21" t="s">
        <v>31</v>
      </c>
      <c r="C18" s="22" t="s">
        <v>30</v>
      </c>
      <c r="D18" s="23">
        <v>32000000</v>
      </c>
      <c r="E18" s="23">
        <v>1307157.4516059067</v>
      </c>
      <c r="F18" s="23">
        <v>3777971.4762575012</v>
      </c>
      <c r="G18" s="23">
        <v>1704452.05</v>
      </c>
      <c r="H18" s="23">
        <v>2341590.69</v>
      </c>
      <c r="I18" s="23">
        <v>2170845.1862713429</v>
      </c>
      <c r="J18" s="23">
        <v>3178725.7144024</v>
      </c>
      <c r="K18" s="23">
        <v>7429185.5</v>
      </c>
      <c r="L18" s="23">
        <v>5997039.5499999998</v>
      </c>
      <c r="M18" s="23">
        <v>3508972.4593862486</v>
      </c>
      <c r="N18" s="23">
        <f>+E18+F18+G18+H18+I18+J18+K18+L18+M18</f>
        <v>31415940.077923402</v>
      </c>
      <c r="O18" s="25"/>
    </row>
    <row r="19" spans="2:15" x14ac:dyDescent="0.2">
      <c r="B19" s="15">
        <v>212</v>
      </c>
      <c r="C19" s="31" t="s">
        <v>32</v>
      </c>
      <c r="D19" s="17">
        <f>+D20</f>
        <v>65720273.370000005</v>
      </c>
      <c r="E19" s="17">
        <f t="shared" ref="E19:N19" si="19">+E20</f>
        <v>6884846.5999999996</v>
      </c>
      <c r="F19" s="17">
        <f t="shared" si="19"/>
        <v>6992092.2400000002</v>
      </c>
      <c r="G19" s="17">
        <f t="shared" si="19"/>
        <v>7319000.8499999996</v>
      </c>
      <c r="H19" s="17">
        <f t="shared" si="19"/>
        <v>7217440.9500000002</v>
      </c>
      <c r="I19" s="17">
        <f t="shared" si="19"/>
        <v>7250308.9999999916</v>
      </c>
      <c r="J19" s="17">
        <f t="shared" si="19"/>
        <v>7219528.3099999912</v>
      </c>
      <c r="K19" s="17">
        <f t="shared" si="19"/>
        <v>3714896.0899999915</v>
      </c>
      <c r="L19" s="17">
        <f t="shared" si="19"/>
        <v>3741849.3699999917</v>
      </c>
      <c r="M19" s="17">
        <f t="shared" si="19"/>
        <v>3678147.4499999997</v>
      </c>
      <c r="N19" s="17">
        <f t="shared" si="19"/>
        <v>54018110.859999962</v>
      </c>
    </row>
    <row r="20" spans="2:15" x14ac:dyDescent="0.2">
      <c r="B20" s="18">
        <v>2122</v>
      </c>
      <c r="C20" s="29" t="s">
        <v>33</v>
      </c>
      <c r="D20" s="20">
        <f>+D21+D22+D23</f>
        <v>65720273.370000005</v>
      </c>
      <c r="E20" s="20">
        <f t="shared" ref="E20:N20" si="20">SUM(E21:E23)</f>
        <v>6884846.5999999996</v>
      </c>
      <c r="F20" s="20">
        <f t="shared" si="20"/>
        <v>6992092.2400000002</v>
      </c>
      <c r="G20" s="20">
        <f t="shared" si="20"/>
        <v>7319000.8499999996</v>
      </c>
      <c r="H20" s="20">
        <f t="shared" ref="H20:J20" si="21">SUM(H21:H23)</f>
        <v>7217440.9500000002</v>
      </c>
      <c r="I20" s="20">
        <f t="shared" si="21"/>
        <v>7250308.9999999916</v>
      </c>
      <c r="J20" s="20">
        <f t="shared" si="21"/>
        <v>7219528.3099999912</v>
      </c>
      <c r="K20" s="20">
        <f t="shared" ref="K20:L20" si="22">SUM(K21:K23)</f>
        <v>3714896.0899999915</v>
      </c>
      <c r="L20" s="20">
        <f t="shared" si="22"/>
        <v>3741849.3699999917</v>
      </c>
      <c r="M20" s="20">
        <f t="shared" ref="M20" si="23">SUM(M21:M23)</f>
        <v>3678147.4499999997</v>
      </c>
      <c r="N20" s="20">
        <f t="shared" si="20"/>
        <v>54018110.859999962</v>
      </c>
    </row>
    <row r="21" spans="2:15" ht="19.5" customHeight="1" x14ac:dyDescent="0.2">
      <c r="B21" s="21" t="s">
        <v>34</v>
      </c>
      <c r="C21" s="22" t="s">
        <v>35</v>
      </c>
      <c r="D21" s="23">
        <v>20550000</v>
      </c>
      <c r="E21" s="23">
        <v>3228261.08</v>
      </c>
      <c r="F21" s="23">
        <v>3287687.89</v>
      </c>
      <c r="G21" s="23">
        <v>3528569.36</v>
      </c>
      <c r="H21" s="23">
        <v>3482253.44</v>
      </c>
      <c r="I21" s="23">
        <v>3523603.25</v>
      </c>
      <c r="J21" s="23">
        <v>3499181.61</v>
      </c>
      <c r="K21" s="23">
        <v>0</v>
      </c>
      <c r="L21" s="23">
        <v>0</v>
      </c>
      <c r="M21" s="23">
        <v>0</v>
      </c>
      <c r="N21" s="23">
        <f t="shared" ref="N21:N23" si="24">+E21+F21+G21+H21+I21+J21+K21+L21+M21</f>
        <v>20549556.629999999</v>
      </c>
    </row>
    <row r="22" spans="2:15" ht="18" customHeight="1" x14ac:dyDescent="0.2">
      <c r="B22" s="32" t="s">
        <v>36</v>
      </c>
      <c r="C22" s="33" t="s">
        <v>37</v>
      </c>
      <c r="D22" s="23">
        <v>44650443.370000005</v>
      </c>
      <c r="E22" s="23">
        <v>3656585.52</v>
      </c>
      <c r="F22" s="23">
        <v>3704404.35</v>
      </c>
      <c r="G22" s="23">
        <v>3759660.84</v>
      </c>
      <c r="H22" s="23">
        <v>3715187.5100000002</v>
      </c>
      <c r="I22" s="23">
        <v>3706705.7499999916</v>
      </c>
      <c r="J22" s="23">
        <v>3700346.6999999918</v>
      </c>
      <c r="K22" s="23">
        <v>3694896.0899999915</v>
      </c>
      <c r="L22" s="23">
        <v>3721849.3699999917</v>
      </c>
      <c r="M22" s="23">
        <v>3658147.4499999997</v>
      </c>
      <c r="N22" s="23">
        <f t="shared" si="24"/>
        <v>33317783.579999965</v>
      </c>
      <c r="O22" s="8"/>
    </row>
    <row r="23" spans="2:15" ht="18" customHeight="1" x14ac:dyDescent="0.2">
      <c r="B23" s="32" t="s">
        <v>38</v>
      </c>
      <c r="C23" s="33" t="s">
        <v>39</v>
      </c>
      <c r="D23" s="23">
        <v>519830</v>
      </c>
      <c r="E23" s="23">
        <v>0</v>
      </c>
      <c r="F23" s="23">
        <v>0</v>
      </c>
      <c r="G23" s="23">
        <v>30770.65</v>
      </c>
      <c r="H23" s="23">
        <v>20000</v>
      </c>
      <c r="I23" s="23">
        <v>20000</v>
      </c>
      <c r="J23" s="23">
        <v>20000</v>
      </c>
      <c r="K23" s="23">
        <v>20000</v>
      </c>
      <c r="L23" s="23">
        <v>20000</v>
      </c>
      <c r="M23" s="23">
        <v>20000</v>
      </c>
      <c r="N23" s="23">
        <f t="shared" si="24"/>
        <v>150770.65</v>
      </c>
      <c r="O23" s="25"/>
    </row>
    <row r="24" spans="2:15" x14ac:dyDescent="0.2">
      <c r="B24" s="34">
        <v>213</v>
      </c>
      <c r="C24" s="35" t="s">
        <v>40</v>
      </c>
      <c r="D24" s="17">
        <f>+D25+D28</f>
        <v>11700000</v>
      </c>
      <c r="E24" s="17">
        <f t="shared" ref="E24:I24" si="25">+E25+E28</f>
        <v>1136711.1099999999</v>
      </c>
      <c r="F24" s="17">
        <f t="shared" si="25"/>
        <v>1064434.08</v>
      </c>
      <c r="G24" s="17">
        <f t="shared" si="25"/>
        <v>2211869.2799999998</v>
      </c>
      <c r="H24" s="17">
        <f t="shared" si="25"/>
        <v>1587131.6</v>
      </c>
      <c r="I24" s="17">
        <f t="shared" si="25"/>
        <v>1732939.38</v>
      </c>
      <c r="J24" s="17">
        <f>+J25+J28</f>
        <v>1574931.65</v>
      </c>
      <c r="K24" s="17">
        <f>+K25+K28</f>
        <v>1052215</v>
      </c>
      <c r="L24" s="17">
        <f>+L25+L28</f>
        <v>1074965</v>
      </c>
      <c r="M24" s="17">
        <f>+M25+M28</f>
        <v>1094215</v>
      </c>
      <c r="N24" s="17">
        <f t="shared" ref="N24" si="26">+N25+N28</f>
        <v>12529412.1</v>
      </c>
    </row>
    <row r="25" spans="2:15" x14ac:dyDescent="0.2">
      <c r="B25" s="36">
        <v>2131</v>
      </c>
      <c r="C25" s="37" t="s">
        <v>41</v>
      </c>
      <c r="D25" s="20">
        <f>+D26+D27</f>
        <v>7700000</v>
      </c>
      <c r="E25" s="20">
        <f t="shared" ref="E25:N25" si="27">+E26</f>
        <v>821152.36</v>
      </c>
      <c r="F25" s="20">
        <f t="shared" si="27"/>
        <v>748875.33000000007</v>
      </c>
      <c r="G25" s="20">
        <f t="shared" si="27"/>
        <v>1896310.5299999998</v>
      </c>
      <c r="H25" s="20">
        <f t="shared" si="27"/>
        <v>1271572.8500000001</v>
      </c>
      <c r="I25" s="20">
        <f t="shared" si="27"/>
        <v>1293480.6299999999</v>
      </c>
      <c r="J25" s="20">
        <f t="shared" si="27"/>
        <v>1259372.8999999999</v>
      </c>
      <c r="K25" s="20">
        <f t="shared" si="27"/>
        <v>736656.25</v>
      </c>
      <c r="L25" s="20">
        <f t="shared" si="27"/>
        <v>759406.25</v>
      </c>
      <c r="M25" s="20">
        <f t="shared" si="27"/>
        <v>778656.25</v>
      </c>
      <c r="N25" s="20">
        <f t="shared" si="27"/>
        <v>9565483.3499999996</v>
      </c>
    </row>
    <row r="26" spans="2:15" x14ac:dyDescent="0.2">
      <c r="B26" s="32" t="s">
        <v>42</v>
      </c>
      <c r="C26" s="38" t="s">
        <v>43</v>
      </c>
      <c r="D26" s="23">
        <v>7500000</v>
      </c>
      <c r="E26" s="23">
        <v>821152.36</v>
      </c>
      <c r="F26" s="23">
        <v>748875.33000000007</v>
      </c>
      <c r="G26" s="23">
        <v>1896310.5299999998</v>
      </c>
      <c r="H26" s="23">
        <v>1271572.8500000001</v>
      </c>
      <c r="I26" s="23">
        <v>1293480.6299999999</v>
      </c>
      <c r="J26" s="23">
        <v>1259372.8999999999</v>
      </c>
      <c r="K26" s="23">
        <v>736656.25</v>
      </c>
      <c r="L26" s="23">
        <v>759406.25</v>
      </c>
      <c r="M26" s="23">
        <v>778656.25</v>
      </c>
      <c r="N26" s="23">
        <f t="shared" ref="N26:N27" si="28">+E26+F26+G26+H26+I26+J26+K26+L26+M26</f>
        <v>9565483.3499999996</v>
      </c>
    </row>
    <row r="27" spans="2:15" x14ac:dyDescent="0.2">
      <c r="B27" s="32" t="s">
        <v>350</v>
      </c>
      <c r="C27" s="38" t="s">
        <v>351</v>
      </c>
      <c r="D27" s="23">
        <v>200000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f t="shared" si="28"/>
        <v>0</v>
      </c>
    </row>
    <row r="28" spans="2:15" x14ac:dyDescent="0.2">
      <c r="B28" s="36">
        <v>2132</v>
      </c>
      <c r="C28" s="37" t="s">
        <v>44</v>
      </c>
      <c r="D28" s="20">
        <f>+D29+D30</f>
        <v>4000000</v>
      </c>
      <c r="E28" s="20">
        <f t="shared" ref="E28:N28" si="29">+E29</f>
        <v>315558.75</v>
      </c>
      <c r="F28" s="20">
        <f t="shared" si="29"/>
        <v>315558.75</v>
      </c>
      <c r="G28" s="20">
        <f t="shared" si="29"/>
        <v>315558.75</v>
      </c>
      <c r="H28" s="20">
        <f t="shared" si="29"/>
        <v>315558.75</v>
      </c>
      <c r="I28" s="20">
        <f t="shared" si="29"/>
        <v>439458.75</v>
      </c>
      <c r="J28" s="20">
        <f t="shared" si="29"/>
        <v>315558.75</v>
      </c>
      <c r="K28" s="20">
        <f t="shared" si="29"/>
        <v>315558.75</v>
      </c>
      <c r="L28" s="20">
        <f t="shared" si="29"/>
        <v>315558.75</v>
      </c>
      <c r="M28" s="20">
        <f t="shared" si="29"/>
        <v>315558.75</v>
      </c>
      <c r="N28" s="20">
        <f t="shared" si="29"/>
        <v>2963928.75</v>
      </c>
    </row>
    <row r="29" spans="2:15" x14ac:dyDescent="0.2">
      <c r="B29" s="32" t="s">
        <v>45</v>
      </c>
      <c r="C29" s="38" t="s">
        <v>46</v>
      </c>
      <c r="D29" s="23">
        <v>3800000</v>
      </c>
      <c r="E29" s="23">
        <v>315558.75</v>
      </c>
      <c r="F29" s="23">
        <v>315558.75</v>
      </c>
      <c r="G29" s="23">
        <v>315558.75</v>
      </c>
      <c r="H29" s="23">
        <v>315558.75</v>
      </c>
      <c r="I29" s="23">
        <v>439458.75</v>
      </c>
      <c r="J29" s="23">
        <v>315558.75</v>
      </c>
      <c r="K29" s="23">
        <v>315558.75</v>
      </c>
      <c r="L29" s="23">
        <v>315558.75</v>
      </c>
      <c r="M29" s="23">
        <v>315558.75</v>
      </c>
      <c r="N29" s="23">
        <f t="shared" ref="N29:N30" si="30">+E29+F29+G29+H29+I29+J29+K29+L29+M29</f>
        <v>2963928.75</v>
      </c>
    </row>
    <row r="30" spans="2:15" x14ac:dyDescent="0.2">
      <c r="B30" s="32" t="s">
        <v>352</v>
      </c>
      <c r="C30" s="38" t="s">
        <v>353</v>
      </c>
      <c r="D30" s="23">
        <v>200000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f t="shared" si="30"/>
        <v>0</v>
      </c>
    </row>
    <row r="31" spans="2:15" x14ac:dyDescent="0.2">
      <c r="B31" s="34">
        <v>214</v>
      </c>
      <c r="C31" s="35" t="s">
        <v>47</v>
      </c>
      <c r="D31" s="17">
        <f>+D32+D33</f>
        <v>44669830</v>
      </c>
      <c r="E31" s="17">
        <f t="shared" ref="E31:N31" si="31">+E32+E33</f>
        <v>51183.08</v>
      </c>
      <c r="F31" s="17">
        <f t="shared" si="31"/>
        <v>24279.14</v>
      </c>
      <c r="G31" s="17">
        <f t="shared" si="31"/>
        <v>0</v>
      </c>
      <c r="H31" s="17">
        <f t="shared" si="31"/>
        <v>15000</v>
      </c>
      <c r="I31" s="17">
        <f t="shared" si="31"/>
        <v>489000</v>
      </c>
      <c r="J31" s="17">
        <f t="shared" si="31"/>
        <v>0</v>
      </c>
      <c r="K31" s="17">
        <f t="shared" ref="K31:L31" si="32">+K32+K33</f>
        <v>2409000</v>
      </c>
      <c r="L31" s="17">
        <f t="shared" si="32"/>
        <v>266078.08999999997</v>
      </c>
      <c r="M31" s="17">
        <f t="shared" ref="M31" si="33">+M32+M33</f>
        <v>0</v>
      </c>
      <c r="N31" s="17">
        <f t="shared" si="31"/>
        <v>3254540.31</v>
      </c>
    </row>
    <row r="32" spans="2:15" ht="15" customHeight="1" x14ac:dyDescent="0.2">
      <c r="B32" s="32" t="s">
        <v>48</v>
      </c>
      <c r="C32" s="39" t="s">
        <v>49</v>
      </c>
      <c r="D32" s="23">
        <v>1000000</v>
      </c>
      <c r="E32" s="23">
        <v>0</v>
      </c>
      <c r="F32" s="23">
        <v>0</v>
      </c>
      <c r="G32" s="23">
        <v>0</v>
      </c>
      <c r="H32" s="23">
        <v>15000</v>
      </c>
      <c r="I32" s="23">
        <v>489000</v>
      </c>
      <c r="J32" s="23">
        <v>0</v>
      </c>
      <c r="K32" s="23">
        <v>309000</v>
      </c>
      <c r="L32" s="23">
        <v>3000</v>
      </c>
      <c r="M32" s="23">
        <v>0</v>
      </c>
      <c r="N32" s="23">
        <f>+E32+F32+G32+H32+I32+J32+K32+L32+M32</f>
        <v>816000</v>
      </c>
      <c r="O32" s="30"/>
    </row>
    <row r="33" spans="2:16" x14ac:dyDescent="0.2">
      <c r="B33" s="36">
        <v>2142</v>
      </c>
      <c r="C33" s="40" t="s">
        <v>50</v>
      </c>
      <c r="D33" s="20">
        <f>+D34+D35+D36</f>
        <v>43669830</v>
      </c>
      <c r="E33" s="20">
        <f t="shared" ref="E33:N33" si="34">SUM(E34:E36)</f>
        <v>51183.08</v>
      </c>
      <c r="F33" s="20">
        <f t="shared" si="34"/>
        <v>24279.14</v>
      </c>
      <c r="G33" s="20">
        <f t="shared" si="34"/>
        <v>0</v>
      </c>
      <c r="H33" s="20">
        <f t="shared" ref="H33:J33" si="35">SUM(H34:H36)</f>
        <v>0</v>
      </c>
      <c r="I33" s="20">
        <f t="shared" si="35"/>
        <v>0</v>
      </c>
      <c r="J33" s="20">
        <f t="shared" si="35"/>
        <v>0</v>
      </c>
      <c r="K33" s="20">
        <f t="shared" ref="K33:L33" si="36">SUM(K34:K36)</f>
        <v>2100000</v>
      </c>
      <c r="L33" s="20">
        <f t="shared" si="36"/>
        <v>263078.08999999997</v>
      </c>
      <c r="M33" s="20">
        <f t="shared" ref="M33" si="37">SUM(M34:M36)</f>
        <v>0</v>
      </c>
      <c r="N33" s="20">
        <f t="shared" si="34"/>
        <v>2438540.31</v>
      </c>
      <c r="O33" s="8"/>
      <c r="P33" s="25"/>
    </row>
    <row r="34" spans="2:16" x14ac:dyDescent="0.2">
      <c r="B34" s="32" t="s">
        <v>51</v>
      </c>
      <c r="C34" s="39" t="s">
        <v>52</v>
      </c>
      <c r="D34" s="23">
        <v>2169830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2100000</v>
      </c>
      <c r="L34" s="23">
        <v>0</v>
      </c>
      <c r="M34" s="23">
        <v>0</v>
      </c>
      <c r="N34" s="23">
        <f t="shared" ref="N34:N36" si="38">+E34+F34+G34+H34+I34+J34+K34+L34+M34</f>
        <v>2100000</v>
      </c>
      <c r="O34" s="8"/>
      <c r="P34" s="8"/>
    </row>
    <row r="35" spans="2:16" ht="14.25" customHeight="1" x14ac:dyDescent="0.2">
      <c r="B35" s="32" t="s">
        <v>53</v>
      </c>
      <c r="C35" s="39" t="s">
        <v>54</v>
      </c>
      <c r="D35" s="23">
        <v>1000000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f t="shared" si="38"/>
        <v>0</v>
      </c>
      <c r="O35" s="8"/>
    </row>
    <row r="36" spans="2:16" ht="16.5" customHeight="1" x14ac:dyDescent="0.2">
      <c r="B36" s="32" t="s">
        <v>55</v>
      </c>
      <c r="C36" s="39" t="s">
        <v>56</v>
      </c>
      <c r="D36" s="23">
        <v>40500000</v>
      </c>
      <c r="E36" s="23">
        <v>51183.08</v>
      </c>
      <c r="F36" s="23">
        <v>24279.14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263078.08999999997</v>
      </c>
      <c r="M36" s="23">
        <v>0</v>
      </c>
      <c r="N36" s="23">
        <f t="shared" si="38"/>
        <v>338540.30999999994</v>
      </c>
    </row>
    <row r="37" spans="2:16" x14ac:dyDescent="0.2">
      <c r="B37" s="34">
        <v>215</v>
      </c>
      <c r="C37" s="41" t="s">
        <v>57</v>
      </c>
      <c r="D37" s="17">
        <f>+D38+D39+D40+D41</f>
        <v>46745616.059999995</v>
      </c>
      <c r="E37" s="17">
        <f t="shared" ref="E37:I37" si="39">E40+E39+E38+E41</f>
        <v>3803660.9037481993</v>
      </c>
      <c r="F37" s="17">
        <f t="shared" si="39"/>
        <v>3789712.8618735</v>
      </c>
      <c r="G37" s="17">
        <f t="shared" si="39"/>
        <v>4070886.6052161502</v>
      </c>
      <c r="H37" s="17">
        <f t="shared" si="39"/>
        <v>3962278.9392163497</v>
      </c>
      <c r="I37" s="17">
        <f t="shared" si="39"/>
        <v>3756446.8711758005</v>
      </c>
      <c r="J37" s="17">
        <f>J40+J39+J38+J41</f>
        <v>3863002.4009097004</v>
      </c>
      <c r="K37" s="17">
        <f>K40+K39+K38+K41</f>
        <v>0</v>
      </c>
      <c r="L37" s="17">
        <f>L40+L39+L38+L41</f>
        <v>7899636.492538251</v>
      </c>
      <c r="M37" s="17">
        <f>M40+M39+M38+M41</f>
        <v>3951328.6056347503</v>
      </c>
      <c r="N37" s="17">
        <f t="shared" ref="N37" si="40">N40+N39+N38+N41</f>
        <v>35096953.680312701</v>
      </c>
    </row>
    <row r="38" spans="2:16" x14ac:dyDescent="0.2">
      <c r="B38" s="32" t="s">
        <v>58</v>
      </c>
      <c r="C38" s="38" t="s">
        <v>59</v>
      </c>
      <c r="D38" s="23">
        <v>12989838.122858401</v>
      </c>
      <c r="E38" s="23">
        <v>1026615.2277751999</v>
      </c>
      <c r="F38" s="23">
        <v>1021815.7670505</v>
      </c>
      <c r="G38" s="23">
        <v>1032193.9072336501</v>
      </c>
      <c r="H38" s="23">
        <v>923745.13400434994</v>
      </c>
      <c r="I38" s="23">
        <v>1060805.4546553001</v>
      </c>
      <c r="J38" s="23">
        <v>1082486.5102382</v>
      </c>
      <c r="K38" s="23">
        <v>0</v>
      </c>
      <c r="L38" s="23">
        <v>2166584.0061287498</v>
      </c>
      <c r="M38" s="23">
        <v>1084006.6373987501</v>
      </c>
      <c r="N38" s="23">
        <f t="shared" ref="N38:N41" si="41">+E38+F38+G38+H38+I38+J38+K38+L38+M38</f>
        <v>9398252.6444847006</v>
      </c>
    </row>
    <row r="39" spans="2:16" x14ac:dyDescent="0.2">
      <c r="B39" s="32" t="s">
        <v>60</v>
      </c>
      <c r="C39" s="38" t="s">
        <v>61</v>
      </c>
      <c r="D39" s="23">
        <v>13039396.158696</v>
      </c>
      <c r="E39" s="23">
        <v>1035746.6210379996</v>
      </c>
      <c r="F39" s="23">
        <v>1025860.0310949998</v>
      </c>
      <c r="G39" s="23">
        <v>1036252.8089934997</v>
      </c>
      <c r="H39" s="23">
        <v>1035917.0935164997</v>
      </c>
      <c r="I39" s="23">
        <v>1064904.7112070001</v>
      </c>
      <c r="J39" s="23">
        <v>1086616.3465580002</v>
      </c>
      <c r="K39" s="23">
        <v>0</v>
      </c>
      <c r="L39" s="23">
        <v>2174845.9509625006</v>
      </c>
      <c r="M39" s="23">
        <v>1088138.6177625002</v>
      </c>
      <c r="N39" s="23">
        <f t="shared" si="41"/>
        <v>9548282.1811330002</v>
      </c>
    </row>
    <row r="40" spans="2:16" ht="14.25" customHeight="1" x14ac:dyDescent="0.2">
      <c r="B40" s="32" t="s">
        <v>62</v>
      </c>
      <c r="C40" s="38" t="s">
        <v>63</v>
      </c>
      <c r="D40" s="42">
        <v>1606794.5293620001</v>
      </c>
      <c r="E40" s="42">
        <v>124899.05493499999</v>
      </c>
      <c r="F40" s="42">
        <v>125637.06372800004</v>
      </c>
      <c r="G40" s="42">
        <v>126839.88898900001</v>
      </c>
      <c r="H40" s="42">
        <v>127016.71169550002</v>
      </c>
      <c r="I40" s="42">
        <v>130736.7053135</v>
      </c>
      <c r="J40" s="42">
        <v>133899.54411350001</v>
      </c>
      <c r="K40" s="42">
        <v>0</v>
      </c>
      <c r="L40" s="42">
        <v>267806.53544700006</v>
      </c>
      <c r="M40" s="42">
        <v>133983.35047350003</v>
      </c>
      <c r="N40" s="23">
        <f t="shared" si="41"/>
        <v>1170818.8546950002</v>
      </c>
    </row>
    <row r="41" spans="2:16" ht="24" customHeight="1" x14ac:dyDescent="0.2">
      <c r="B41" s="43" t="s">
        <v>64</v>
      </c>
      <c r="C41" s="44" t="s">
        <v>65</v>
      </c>
      <c r="D41" s="23">
        <v>19109587.249083593</v>
      </c>
      <c r="E41" s="23">
        <v>1616400</v>
      </c>
      <c r="F41" s="23">
        <v>1616400</v>
      </c>
      <c r="G41" s="23">
        <v>1875600</v>
      </c>
      <c r="H41" s="23">
        <v>1875600</v>
      </c>
      <c r="I41" s="23">
        <v>1500000</v>
      </c>
      <c r="J41" s="23">
        <v>1560000</v>
      </c>
      <c r="K41" s="23">
        <v>0</v>
      </c>
      <c r="L41" s="23">
        <v>3290400</v>
      </c>
      <c r="M41" s="23">
        <v>1645200</v>
      </c>
      <c r="N41" s="23">
        <f t="shared" si="41"/>
        <v>14979600</v>
      </c>
      <c r="O41" s="30"/>
    </row>
    <row r="42" spans="2:16" x14ac:dyDescent="0.2">
      <c r="B42" s="45">
        <v>22</v>
      </c>
      <c r="C42" s="46" t="s">
        <v>66</v>
      </c>
      <c r="D42" s="14">
        <f>+D43+D52+D55+D58+D62+D71+D74+D84+D97</f>
        <v>145439967</v>
      </c>
      <c r="E42" s="14">
        <f t="shared" ref="E42:J42" si="42">E43+E52+E55+E58+E62+E71+E74+E84+E97</f>
        <v>7885705.73891016</v>
      </c>
      <c r="F42" s="14">
        <f t="shared" si="42"/>
        <v>7512284.9140000008</v>
      </c>
      <c r="G42" s="14">
        <f t="shared" si="42"/>
        <v>11618510.757119998</v>
      </c>
      <c r="H42" s="14">
        <f t="shared" si="42"/>
        <v>9925009.0709921513</v>
      </c>
      <c r="I42" s="14">
        <f t="shared" si="42"/>
        <v>9683922.4615292009</v>
      </c>
      <c r="J42" s="14">
        <f t="shared" si="42"/>
        <v>8995221.7316569984</v>
      </c>
      <c r="K42" s="14">
        <f t="shared" ref="K42:L42" si="43">K43+K52+K55+K58+K62+K71+K74+K84+K97</f>
        <v>10217082.287799999</v>
      </c>
      <c r="L42" s="14">
        <f t="shared" si="43"/>
        <v>10187235.721094729</v>
      </c>
      <c r="M42" s="14">
        <f t="shared" ref="M42" si="44">M43+M52+M55+M58+M62+M71+M74+M84+M97</f>
        <v>15543406.432146002</v>
      </c>
      <c r="N42" s="14">
        <f>N43+N52+N55+N58+N62+N71+N74+N84+N97</f>
        <v>91568379.115249246</v>
      </c>
      <c r="O42" s="30"/>
    </row>
    <row r="43" spans="2:16" x14ac:dyDescent="0.2">
      <c r="B43" s="34">
        <v>221</v>
      </c>
      <c r="C43" s="35" t="s">
        <v>67</v>
      </c>
      <c r="D43" s="17">
        <f>+D44+D45+D46+D47+D48+D49+D50+D51</f>
        <v>15986000</v>
      </c>
      <c r="E43" s="17">
        <f t="shared" ref="E43:I43" si="45">E44+E45+E46+E47+E48+E49+E50+E51</f>
        <v>1557151.3038143599</v>
      </c>
      <c r="F43" s="17">
        <f t="shared" si="45"/>
        <v>637368.48200000008</v>
      </c>
      <c r="G43" s="17">
        <f t="shared" si="45"/>
        <v>1091203.68612</v>
      </c>
      <c r="H43" s="17">
        <f t="shared" si="45"/>
        <v>1555199.55119215</v>
      </c>
      <c r="I43" s="17">
        <f t="shared" si="45"/>
        <v>1039217.9353292001</v>
      </c>
      <c r="J43" s="17">
        <f>J44+J45+J46+J47+J48+J49+J50+J51</f>
        <v>1034929.4688570001</v>
      </c>
      <c r="K43" s="17">
        <f>K44+K45+K46+K47+K48+K49+K50+K51</f>
        <v>613061.33199999994</v>
      </c>
      <c r="L43" s="17">
        <f>L44+L45+L46+L47+L48+L49+L50+L51</f>
        <v>1623779.8284947299</v>
      </c>
      <c r="M43" s="17">
        <f>M44+M45+M46+M47+M48+M49+M50+M51</f>
        <v>1122669.6321459999</v>
      </c>
      <c r="N43" s="17">
        <f t="shared" ref="N43" si="46">N44+N45+N46+N47+N48+N49+N50+N51</f>
        <v>10274581.21995344</v>
      </c>
    </row>
    <row r="44" spans="2:16" x14ac:dyDescent="0.2">
      <c r="B44" s="32" t="s">
        <v>68</v>
      </c>
      <c r="C44" s="38" t="s">
        <v>69</v>
      </c>
      <c r="D44" s="23">
        <v>300000</v>
      </c>
      <c r="E44" s="23">
        <v>14750</v>
      </c>
      <c r="F44" s="23">
        <v>0</v>
      </c>
      <c r="G44" s="23">
        <v>29500</v>
      </c>
      <c r="H44" s="23">
        <v>14750</v>
      </c>
      <c r="I44" s="23">
        <v>0</v>
      </c>
      <c r="J44" s="23">
        <v>29500</v>
      </c>
      <c r="K44" s="23">
        <v>14750</v>
      </c>
      <c r="L44" s="23">
        <v>14750</v>
      </c>
      <c r="M44" s="23">
        <v>29500</v>
      </c>
      <c r="N44" s="23">
        <f t="shared" ref="N44:N51" si="47">+E44+F44+G44+H44+I44+J44+K44+L44+M44</f>
        <v>147500</v>
      </c>
    </row>
    <row r="45" spans="2:16" x14ac:dyDescent="0.2">
      <c r="B45" s="32" t="s">
        <v>70</v>
      </c>
      <c r="C45" s="47" t="s">
        <v>71</v>
      </c>
      <c r="D45" s="23">
        <v>300000</v>
      </c>
      <c r="E45" s="23">
        <v>6595.25</v>
      </c>
      <c r="F45" s="23">
        <v>0</v>
      </c>
      <c r="G45" s="23">
        <v>0</v>
      </c>
      <c r="H45" s="23">
        <v>0</v>
      </c>
      <c r="I45" s="23">
        <v>0</v>
      </c>
      <c r="J45" s="23">
        <v>278.07</v>
      </c>
      <c r="K45" s="23">
        <v>0</v>
      </c>
      <c r="L45" s="23">
        <v>385.25485679999997</v>
      </c>
      <c r="M45" s="23">
        <v>0</v>
      </c>
      <c r="N45" s="23">
        <f t="shared" si="47"/>
        <v>7258.5748567999999</v>
      </c>
    </row>
    <row r="46" spans="2:16" x14ac:dyDescent="0.2">
      <c r="B46" s="32" t="s">
        <v>72</v>
      </c>
      <c r="C46" s="33" t="s">
        <v>73</v>
      </c>
      <c r="D46" s="23">
        <v>3996000</v>
      </c>
      <c r="E46" s="23">
        <v>234596.43281435999</v>
      </c>
      <c r="F46" s="23">
        <v>232249.69</v>
      </c>
      <c r="G46" s="23">
        <v>232193.45411999998</v>
      </c>
      <c r="H46" s="23">
        <v>232067.36919215004</v>
      </c>
      <c r="I46" s="23">
        <v>277991.54242920002</v>
      </c>
      <c r="J46" s="23">
        <v>275607.13</v>
      </c>
      <c r="K46" s="23">
        <v>0</v>
      </c>
      <c r="L46" s="23">
        <v>530470.07092427998</v>
      </c>
      <c r="M46" s="23">
        <v>258076.82</v>
      </c>
      <c r="N46" s="23">
        <f t="shared" si="47"/>
        <v>2273252.5094799902</v>
      </c>
    </row>
    <row r="47" spans="2:16" x14ac:dyDescent="0.2">
      <c r="B47" s="32" t="s">
        <v>74</v>
      </c>
      <c r="C47" s="33" t="s">
        <v>75</v>
      </c>
      <c r="D47" s="23">
        <v>20000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f t="shared" si="47"/>
        <v>0</v>
      </c>
      <c r="O47" s="25"/>
    </row>
    <row r="48" spans="2:16" x14ac:dyDescent="0.2">
      <c r="B48" s="32" t="s">
        <v>76</v>
      </c>
      <c r="C48" s="47" t="s">
        <v>77</v>
      </c>
      <c r="D48" s="23">
        <v>5100000</v>
      </c>
      <c r="E48" s="23">
        <v>397861.58100000001</v>
      </c>
      <c r="F48" s="23">
        <v>405118.79200000002</v>
      </c>
      <c r="G48" s="23">
        <v>405929.68200000003</v>
      </c>
      <c r="H48" s="23">
        <v>933880.00200000009</v>
      </c>
      <c r="I48" s="23">
        <v>377302.50290000002</v>
      </c>
      <c r="J48" s="23">
        <v>320110.06885700003</v>
      </c>
      <c r="K48" s="23">
        <v>175140.73200000002</v>
      </c>
      <c r="L48" s="23">
        <v>636754.67271365004</v>
      </c>
      <c r="M48" s="23">
        <v>404322.04214599996</v>
      </c>
      <c r="N48" s="23">
        <f t="shared" si="47"/>
        <v>4056420.0756166503</v>
      </c>
      <c r="O48" s="25"/>
    </row>
    <row r="49" spans="2:15" s="60" customFormat="1" x14ac:dyDescent="0.2">
      <c r="B49" s="32" t="s">
        <v>78</v>
      </c>
      <c r="C49" s="33" t="s">
        <v>79</v>
      </c>
      <c r="D49" s="23">
        <v>6170000</v>
      </c>
      <c r="E49" s="23">
        <v>903348.04</v>
      </c>
      <c r="F49" s="23">
        <v>0</v>
      </c>
      <c r="G49" s="23">
        <v>423580.55</v>
      </c>
      <c r="H49" s="23">
        <v>367422.18</v>
      </c>
      <c r="I49" s="23">
        <v>383923.89</v>
      </c>
      <c r="J49" s="23">
        <v>402354.2</v>
      </c>
      <c r="K49" s="23">
        <v>423170.6</v>
      </c>
      <c r="L49" s="23">
        <v>441419.83</v>
      </c>
      <c r="M49" s="23">
        <v>430770.77</v>
      </c>
      <c r="N49" s="23">
        <f t="shared" si="47"/>
        <v>3775990.0600000005</v>
      </c>
      <c r="O49" s="128"/>
    </row>
    <row r="50" spans="2:15" x14ac:dyDescent="0.2">
      <c r="B50" s="32" t="s">
        <v>80</v>
      </c>
      <c r="C50" s="33" t="s">
        <v>81</v>
      </c>
      <c r="D50" s="23">
        <v>50000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f t="shared" si="47"/>
        <v>0</v>
      </c>
      <c r="O50" s="8"/>
    </row>
    <row r="51" spans="2:15" x14ac:dyDescent="0.2">
      <c r="B51" s="32" t="s">
        <v>82</v>
      </c>
      <c r="C51" s="33" t="s">
        <v>83</v>
      </c>
      <c r="D51" s="23">
        <v>50000</v>
      </c>
      <c r="E51" s="23">
        <v>0</v>
      </c>
      <c r="F51" s="23">
        <v>0</v>
      </c>
      <c r="G51" s="23">
        <v>0</v>
      </c>
      <c r="H51" s="23">
        <v>7080</v>
      </c>
      <c r="I51" s="23">
        <v>0</v>
      </c>
      <c r="J51" s="23">
        <v>7080</v>
      </c>
      <c r="K51" s="23">
        <v>0</v>
      </c>
      <c r="L51" s="23">
        <v>0</v>
      </c>
      <c r="M51" s="23">
        <v>0</v>
      </c>
      <c r="N51" s="23">
        <f t="shared" si="47"/>
        <v>14160</v>
      </c>
      <c r="O51" s="25"/>
    </row>
    <row r="52" spans="2:15" x14ac:dyDescent="0.2">
      <c r="B52" s="34">
        <v>222</v>
      </c>
      <c r="C52" s="48" t="s">
        <v>84</v>
      </c>
      <c r="D52" s="17">
        <f>+D53+D54</f>
        <v>6094950</v>
      </c>
      <c r="E52" s="17">
        <f t="shared" ref="E52:I52" si="48">+E53+E54</f>
        <v>375002.82</v>
      </c>
      <c r="F52" s="17">
        <f t="shared" si="48"/>
        <v>868438.73540000001</v>
      </c>
      <c r="G52" s="17">
        <f t="shared" si="48"/>
        <v>489.995</v>
      </c>
      <c r="H52" s="17">
        <f t="shared" si="48"/>
        <v>1600714.8399999999</v>
      </c>
      <c r="I52" s="17">
        <f t="shared" si="48"/>
        <v>666700</v>
      </c>
      <c r="J52" s="17">
        <f>+J53+J54</f>
        <v>263611</v>
      </c>
      <c r="K52" s="17">
        <f>+K53+K54</f>
        <v>147500</v>
      </c>
      <c r="L52" s="17">
        <f>+L53+L54</f>
        <v>490539.97480000003</v>
      </c>
      <c r="M52" s="17">
        <f>+M53+M54</f>
        <v>72416.600000000006</v>
      </c>
      <c r="N52" s="17">
        <f t="shared" ref="N52" si="49">+N53+N54</f>
        <v>4485413.9651999995</v>
      </c>
      <c r="O52" s="25"/>
    </row>
    <row r="53" spans="2:15" x14ac:dyDescent="0.2">
      <c r="B53" s="49" t="s">
        <v>85</v>
      </c>
      <c r="C53" s="38" t="s">
        <v>86</v>
      </c>
      <c r="D53" s="23">
        <v>4000000</v>
      </c>
      <c r="E53" s="23">
        <v>182249.82</v>
      </c>
      <c r="F53" s="23">
        <v>382125.72480000003</v>
      </c>
      <c r="G53" s="23">
        <v>0</v>
      </c>
      <c r="H53" s="23">
        <v>601800</v>
      </c>
      <c r="I53" s="23">
        <v>666700</v>
      </c>
      <c r="J53" s="23">
        <v>0</v>
      </c>
      <c r="K53" s="23">
        <v>147500</v>
      </c>
      <c r="L53" s="23">
        <v>185363.0612</v>
      </c>
      <c r="M53" s="23">
        <v>0</v>
      </c>
      <c r="N53" s="23">
        <f t="shared" ref="N53:N54" si="50">+E53+F53+G53+H53+I53+J53+K53+L53+M53</f>
        <v>2165738.6060000001</v>
      </c>
      <c r="O53" s="8"/>
    </row>
    <row r="54" spans="2:15" x14ac:dyDescent="0.2">
      <c r="B54" s="49" t="s">
        <v>87</v>
      </c>
      <c r="C54" s="38" t="s">
        <v>88</v>
      </c>
      <c r="D54" s="23">
        <v>2094950</v>
      </c>
      <c r="E54" s="23">
        <v>192753</v>
      </c>
      <c r="F54" s="23">
        <v>486313.01059999998</v>
      </c>
      <c r="G54" s="23">
        <v>489.995</v>
      </c>
      <c r="H54" s="23">
        <v>998914.84</v>
      </c>
      <c r="I54" s="23">
        <v>0</v>
      </c>
      <c r="J54" s="23">
        <v>263611</v>
      </c>
      <c r="K54" s="23">
        <v>0</v>
      </c>
      <c r="L54" s="23">
        <v>305176.91360000003</v>
      </c>
      <c r="M54" s="23">
        <v>72416.600000000006</v>
      </c>
      <c r="N54" s="23">
        <f t="shared" si="50"/>
        <v>2319675.3591999998</v>
      </c>
    </row>
    <row r="55" spans="2:15" x14ac:dyDescent="0.2">
      <c r="B55" s="34">
        <v>223</v>
      </c>
      <c r="C55" s="35" t="s">
        <v>89</v>
      </c>
      <c r="D55" s="17">
        <f>+D56+D57</f>
        <v>8500000</v>
      </c>
      <c r="E55" s="17">
        <f t="shared" ref="E55" si="51">SUM(E56:E57)</f>
        <v>353650</v>
      </c>
      <c r="F55" s="17">
        <f t="shared" ref="F55:I55" si="52">SUM(F56:F57)</f>
        <v>527000</v>
      </c>
      <c r="G55" s="17">
        <f t="shared" si="52"/>
        <v>1372680</v>
      </c>
      <c r="H55" s="17">
        <f t="shared" si="52"/>
        <v>614114</v>
      </c>
      <c r="I55" s="17">
        <f t="shared" si="52"/>
        <v>1759600</v>
      </c>
      <c r="J55" s="17">
        <f>SUM(J56:J57)</f>
        <v>1661975</v>
      </c>
      <c r="K55" s="17">
        <f>SUM(K56:K57)</f>
        <v>229500</v>
      </c>
      <c r="L55" s="17">
        <f>SUM(L56:L57)</f>
        <v>800185.75</v>
      </c>
      <c r="M55" s="17">
        <f>SUM(M56:M57)</f>
        <v>6549120</v>
      </c>
      <c r="N55" s="17">
        <f t="shared" ref="N55" si="53">SUM(N56:N57)</f>
        <v>13867824.75</v>
      </c>
    </row>
    <row r="56" spans="2:15" x14ac:dyDescent="0.2">
      <c r="B56" s="32" t="s">
        <v>90</v>
      </c>
      <c r="C56" s="38" t="s">
        <v>91</v>
      </c>
      <c r="D56" s="50">
        <v>3000000</v>
      </c>
      <c r="E56" s="50">
        <v>87700</v>
      </c>
      <c r="F56" s="50">
        <v>438500</v>
      </c>
      <c r="G56" s="50">
        <v>160800</v>
      </c>
      <c r="H56" s="50">
        <v>168494</v>
      </c>
      <c r="I56" s="50">
        <v>147600</v>
      </c>
      <c r="J56" s="50">
        <v>178400</v>
      </c>
      <c r="K56" s="50">
        <v>229500</v>
      </c>
      <c r="L56" s="50">
        <v>233100</v>
      </c>
      <c r="M56" s="50">
        <v>189650</v>
      </c>
      <c r="N56" s="23">
        <f t="shared" ref="N56:N57" si="54">+E56+F56+G56+H56+I56+J56+K56+L56+M56</f>
        <v>1833744</v>
      </c>
    </row>
    <row r="57" spans="2:15" x14ac:dyDescent="0.2">
      <c r="B57" s="32" t="s">
        <v>92</v>
      </c>
      <c r="C57" s="38" t="s">
        <v>93</v>
      </c>
      <c r="D57" s="50">
        <v>5500000</v>
      </c>
      <c r="E57" s="50">
        <v>265950</v>
      </c>
      <c r="F57" s="50">
        <v>88500</v>
      </c>
      <c r="G57" s="50">
        <v>1211880</v>
      </c>
      <c r="H57" s="50">
        <v>445620</v>
      </c>
      <c r="I57" s="50">
        <v>1612000</v>
      </c>
      <c r="J57" s="50">
        <v>1483575</v>
      </c>
      <c r="K57" s="50">
        <v>0</v>
      </c>
      <c r="L57" s="50">
        <v>567085.75</v>
      </c>
      <c r="M57" s="50">
        <v>6359470</v>
      </c>
      <c r="N57" s="23">
        <f t="shared" si="54"/>
        <v>12034080.75</v>
      </c>
    </row>
    <row r="58" spans="2:15" x14ac:dyDescent="0.2">
      <c r="B58" s="34">
        <v>224</v>
      </c>
      <c r="C58" s="35" t="s">
        <v>94</v>
      </c>
      <c r="D58" s="17">
        <f>+D59+D60+D61</f>
        <v>1952000</v>
      </c>
      <c r="E58" s="17">
        <f t="shared" ref="E58:N58" si="55">+E59+E60+E61</f>
        <v>185638</v>
      </c>
      <c r="F58" s="17">
        <f t="shared" si="55"/>
        <v>46909.02</v>
      </c>
      <c r="G58" s="17">
        <f t="shared" si="55"/>
        <v>26762.05</v>
      </c>
      <c r="H58" s="17">
        <f t="shared" si="55"/>
        <v>297093.7</v>
      </c>
      <c r="I58" s="17">
        <f t="shared" si="55"/>
        <v>102913.38</v>
      </c>
      <c r="J58" s="17">
        <f>+J59+J60+J61</f>
        <v>6600</v>
      </c>
      <c r="K58" s="17">
        <f>+K59+K60+K61</f>
        <v>899057.91999999993</v>
      </c>
      <c r="L58" s="17">
        <f>+L59+L60+L61</f>
        <v>418609.63819999999</v>
      </c>
      <c r="M58" s="17">
        <f>+M59+M60+M61</f>
        <v>1104196.4420000003</v>
      </c>
      <c r="N58" s="17">
        <f t="shared" si="55"/>
        <v>3087780.1502</v>
      </c>
    </row>
    <row r="59" spans="2:15" x14ac:dyDescent="0.2">
      <c r="B59" s="32" t="s">
        <v>95</v>
      </c>
      <c r="C59" s="38" t="s">
        <v>96</v>
      </c>
      <c r="D59" s="42">
        <v>1702000</v>
      </c>
      <c r="E59" s="42">
        <v>109838</v>
      </c>
      <c r="F59" s="42">
        <v>45279.02</v>
      </c>
      <c r="G59" s="42">
        <v>24612.05</v>
      </c>
      <c r="H59" s="42">
        <v>268223.7</v>
      </c>
      <c r="I59" s="42">
        <v>52713.38</v>
      </c>
      <c r="J59" s="42">
        <v>6600</v>
      </c>
      <c r="K59" s="42">
        <v>898537.91999999993</v>
      </c>
      <c r="L59" s="42">
        <v>368289.63819999999</v>
      </c>
      <c r="M59" s="42">
        <v>1013876.4420000002</v>
      </c>
      <c r="N59" s="23">
        <f t="shared" ref="N59:N61" si="56">+E59+F59+G59+H59+I59+J59+K59+L59+M59</f>
        <v>2787970.1502</v>
      </c>
    </row>
    <row r="60" spans="2:15" x14ac:dyDescent="0.2">
      <c r="B60" s="32" t="s">
        <v>97</v>
      </c>
      <c r="C60" s="38" t="s">
        <v>98</v>
      </c>
      <c r="D60" s="42">
        <v>100000</v>
      </c>
      <c r="E60" s="42">
        <v>24000</v>
      </c>
      <c r="F60" s="42">
        <v>1630</v>
      </c>
      <c r="G60" s="42">
        <v>200</v>
      </c>
      <c r="H60" s="42">
        <v>6370</v>
      </c>
      <c r="I60" s="42">
        <v>200</v>
      </c>
      <c r="J60" s="42">
        <v>0</v>
      </c>
      <c r="K60" s="42">
        <v>0</v>
      </c>
      <c r="L60" s="42">
        <v>0</v>
      </c>
      <c r="M60" s="42">
        <v>90000</v>
      </c>
      <c r="N60" s="23">
        <f t="shared" si="56"/>
        <v>122400</v>
      </c>
    </row>
    <row r="61" spans="2:15" x14ac:dyDescent="0.2">
      <c r="B61" s="32" t="s">
        <v>99</v>
      </c>
      <c r="C61" s="38" t="s">
        <v>100</v>
      </c>
      <c r="D61" s="23">
        <v>150000</v>
      </c>
      <c r="E61" s="23">
        <v>51800</v>
      </c>
      <c r="F61" s="23">
        <v>0</v>
      </c>
      <c r="G61" s="23">
        <v>1950</v>
      </c>
      <c r="H61" s="23">
        <v>22500</v>
      </c>
      <c r="I61" s="23">
        <v>50000</v>
      </c>
      <c r="J61" s="23">
        <v>0</v>
      </c>
      <c r="K61" s="23">
        <v>520</v>
      </c>
      <c r="L61" s="23">
        <v>50320</v>
      </c>
      <c r="M61" s="23">
        <v>320</v>
      </c>
      <c r="N61" s="23">
        <f t="shared" si="56"/>
        <v>177410</v>
      </c>
    </row>
    <row r="62" spans="2:15" ht="15.75" customHeight="1" x14ac:dyDescent="0.2">
      <c r="B62" s="34">
        <v>225</v>
      </c>
      <c r="C62" s="48" t="s">
        <v>101</v>
      </c>
      <c r="D62" s="17">
        <f>+D63+D64+D65+D66+D67+D68+D69+D70</f>
        <v>4939952</v>
      </c>
      <c r="E62" s="17">
        <f t="shared" ref="E62:N62" si="57">SUM(E63:E70)</f>
        <v>46000</v>
      </c>
      <c r="F62" s="17">
        <f t="shared" si="57"/>
        <v>144569.72</v>
      </c>
      <c r="G62" s="17">
        <f t="shared" si="57"/>
        <v>1173881.8994</v>
      </c>
      <c r="H62" s="17">
        <f t="shared" ref="H62:I62" si="58">SUM(H63:H70)</f>
        <v>159300</v>
      </c>
      <c r="I62" s="17">
        <f t="shared" si="58"/>
        <v>271265.26159999997</v>
      </c>
      <c r="J62" s="17">
        <f>SUM(J63:J70)</f>
        <v>949446.22</v>
      </c>
      <c r="K62" s="17">
        <f>SUM(K63:K70)</f>
        <v>83058.428599999999</v>
      </c>
      <c r="L62" s="17">
        <f>SUM(L63:L70)</f>
        <v>229264.24</v>
      </c>
      <c r="M62" s="17">
        <f>SUM(M63:M70)</f>
        <v>177293.02220000001</v>
      </c>
      <c r="N62" s="17">
        <f t="shared" si="57"/>
        <v>3234078.7917999998</v>
      </c>
    </row>
    <row r="63" spans="2:15" ht="15" customHeight="1" x14ac:dyDescent="0.2">
      <c r="B63" s="49" t="s">
        <v>102</v>
      </c>
      <c r="C63" s="51" t="s">
        <v>103</v>
      </c>
      <c r="D63" s="23">
        <v>550000</v>
      </c>
      <c r="E63" s="23">
        <v>0</v>
      </c>
      <c r="F63" s="23">
        <v>0</v>
      </c>
      <c r="G63" s="23">
        <v>26662.91</v>
      </c>
      <c r="H63" s="23">
        <v>0</v>
      </c>
      <c r="I63" s="23">
        <v>49152</v>
      </c>
      <c r="J63" s="23">
        <v>0</v>
      </c>
      <c r="K63" s="23">
        <v>0</v>
      </c>
      <c r="L63" s="23">
        <v>0</v>
      </c>
      <c r="M63" s="23">
        <v>0</v>
      </c>
      <c r="N63" s="23">
        <f t="shared" ref="N63:N70" si="59">+E63+F63+G63+H63+I63+J63+K63+L63+M63</f>
        <v>75814.91</v>
      </c>
    </row>
    <row r="64" spans="2:15" ht="28.5" customHeight="1" x14ac:dyDescent="0.2">
      <c r="B64" s="32" t="s">
        <v>104</v>
      </c>
      <c r="C64" s="52" t="s">
        <v>105</v>
      </c>
      <c r="D64" s="42">
        <v>350000</v>
      </c>
      <c r="E64" s="42">
        <v>16000</v>
      </c>
      <c r="F64" s="42">
        <v>0</v>
      </c>
      <c r="G64" s="42">
        <v>60911.989400000006</v>
      </c>
      <c r="H64" s="42">
        <v>0</v>
      </c>
      <c r="I64" s="42">
        <v>56184.661600000007</v>
      </c>
      <c r="J64" s="42">
        <v>0</v>
      </c>
      <c r="K64" s="42">
        <v>53058.428599999999</v>
      </c>
      <c r="L64" s="42">
        <v>48054.32</v>
      </c>
      <c r="M64" s="42">
        <v>49796</v>
      </c>
      <c r="N64" s="23">
        <f t="shared" si="59"/>
        <v>284005.3996</v>
      </c>
    </row>
    <row r="65" spans="2:15" ht="17.25" customHeight="1" x14ac:dyDescent="0.2">
      <c r="B65" s="32" t="s">
        <v>106</v>
      </c>
      <c r="C65" s="52" t="s">
        <v>107</v>
      </c>
      <c r="D65" s="42">
        <v>360000</v>
      </c>
      <c r="E65" s="42">
        <v>0</v>
      </c>
      <c r="F65" s="42">
        <v>0</v>
      </c>
      <c r="G65" s="42">
        <v>65372</v>
      </c>
      <c r="H65" s="42">
        <v>159300</v>
      </c>
      <c r="I65" s="42">
        <v>78352</v>
      </c>
      <c r="J65" s="42">
        <v>0</v>
      </c>
      <c r="K65" s="42">
        <v>0</v>
      </c>
      <c r="L65" s="42">
        <v>0</v>
      </c>
      <c r="M65" s="42">
        <v>0</v>
      </c>
      <c r="N65" s="23">
        <f t="shared" si="59"/>
        <v>303024</v>
      </c>
    </row>
    <row r="66" spans="2:15" ht="19.5" customHeight="1" x14ac:dyDescent="0.2">
      <c r="B66" s="49" t="s">
        <v>108</v>
      </c>
      <c r="C66" s="53" t="s">
        <v>109</v>
      </c>
      <c r="D66" s="23">
        <v>269949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f t="shared" si="59"/>
        <v>0</v>
      </c>
    </row>
    <row r="67" spans="2:15" ht="19.5" customHeight="1" x14ac:dyDescent="0.2">
      <c r="B67" s="49" t="s">
        <v>110</v>
      </c>
      <c r="C67" s="53" t="s">
        <v>111</v>
      </c>
      <c r="D67" s="23">
        <v>620000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57497.022199999999</v>
      </c>
      <c r="N67" s="23">
        <f t="shared" si="59"/>
        <v>57497.022199999999</v>
      </c>
    </row>
    <row r="68" spans="2:15" ht="21.75" customHeight="1" x14ac:dyDescent="0.2">
      <c r="B68" s="49" t="s">
        <v>112</v>
      </c>
      <c r="C68" s="53" t="s">
        <v>113</v>
      </c>
      <c r="D68" s="42">
        <v>490003</v>
      </c>
      <c r="E68" s="42">
        <v>30000</v>
      </c>
      <c r="F68" s="42">
        <v>30000</v>
      </c>
      <c r="G68" s="42">
        <v>30000</v>
      </c>
      <c r="H68" s="42">
        <v>0</v>
      </c>
      <c r="I68" s="42">
        <v>60000</v>
      </c>
      <c r="J68" s="42">
        <v>0</v>
      </c>
      <c r="K68" s="42">
        <v>30000</v>
      </c>
      <c r="L68" s="42">
        <v>140000</v>
      </c>
      <c r="M68" s="42">
        <v>70000</v>
      </c>
      <c r="N68" s="23">
        <f t="shared" si="59"/>
        <v>390000</v>
      </c>
    </row>
    <row r="69" spans="2:15" ht="21.75" customHeight="1" x14ac:dyDescent="0.2">
      <c r="B69" s="49" t="s">
        <v>114</v>
      </c>
      <c r="C69" s="53" t="s">
        <v>115</v>
      </c>
      <c r="D69" s="42">
        <v>200000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23">
        <f t="shared" si="59"/>
        <v>0</v>
      </c>
    </row>
    <row r="70" spans="2:15" ht="16.5" customHeight="1" x14ac:dyDescent="0.2">
      <c r="B70" s="32" t="s">
        <v>116</v>
      </c>
      <c r="C70" s="52" t="s">
        <v>117</v>
      </c>
      <c r="D70" s="23">
        <v>2100000</v>
      </c>
      <c r="E70" s="23">
        <v>0</v>
      </c>
      <c r="F70" s="23">
        <v>114569.72</v>
      </c>
      <c r="G70" s="23">
        <v>990935</v>
      </c>
      <c r="H70" s="23">
        <v>0</v>
      </c>
      <c r="I70" s="23">
        <v>27576.6</v>
      </c>
      <c r="J70" s="23">
        <v>949446.22</v>
      </c>
      <c r="K70" s="23">
        <v>0</v>
      </c>
      <c r="L70" s="23">
        <v>41209.919999999998</v>
      </c>
      <c r="M70" s="23">
        <v>0</v>
      </c>
      <c r="N70" s="23">
        <f t="shared" si="59"/>
        <v>2123737.46</v>
      </c>
      <c r="O70" s="8"/>
    </row>
    <row r="71" spans="2:15" x14ac:dyDescent="0.2">
      <c r="B71" s="34">
        <v>226</v>
      </c>
      <c r="C71" s="35" t="s">
        <v>118</v>
      </c>
      <c r="D71" s="17">
        <f>+D72+D73</f>
        <v>54698553.730000004</v>
      </c>
      <c r="E71" s="17">
        <f t="shared" ref="E71:N71" si="60">+E72+E73</f>
        <v>0</v>
      </c>
      <c r="F71" s="17">
        <f t="shared" si="60"/>
        <v>3568316.97</v>
      </c>
      <c r="G71" s="17">
        <f t="shared" si="60"/>
        <v>6987237.8300000001</v>
      </c>
      <c r="H71" s="17">
        <f t="shared" si="60"/>
        <v>3569077.35</v>
      </c>
      <c r="I71" s="17">
        <f t="shared" si="60"/>
        <v>3611550.47</v>
      </c>
      <c r="J71" s="17">
        <f t="shared" si="60"/>
        <v>3618451.1199999996</v>
      </c>
      <c r="K71" s="17">
        <f t="shared" ref="K71:L71" si="61">+K72+K73</f>
        <v>7136407.29</v>
      </c>
      <c r="L71" s="17">
        <f t="shared" si="61"/>
        <v>3648988.5</v>
      </c>
      <c r="M71" s="17">
        <f t="shared" ref="M71" si="62">+M72+M73</f>
        <v>3676771</v>
      </c>
      <c r="N71" s="17">
        <f t="shared" si="60"/>
        <v>35816800.530000001</v>
      </c>
    </row>
    <row r="72" spans="2:15" x14ac:dyDescent="0.2">
      <c r="B72" s="32" t="s">
        <v>119</v>
      </c>
      <c r="C72" s="38" t="s">
        <v>120</v>
      </c>
      <c r="D72" s="23">
        <v>4554473.7300000004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f t="shared" ref="N72:N73" si="63">+E72+F72+G72+H72+I72+J72+K72+L72+M72</f>
        <v>0</v>
      </c>
    </row>
    <row r="73" spans="2:15" ht="18" customHeight="1" x14ac:dyDescent="0.2">
      <c r="B73" s="32" t="s">
        <v>121</v>
      </c>
      <c r="C73" s="38" t="s">
        <v>122</v>
      </c>
      <c r="D73" s="23">
        <v>50144080</v>
      </c>
      <c r="E73" s="23">
        <v>0</v>
      </c>
      <c r="F73" s="23">
        <v>3568316.97</v>
      </c>
      <c r="G73" s="23">
        <v>6987237.8300000001</v>
      </c>
      <c r="H73" s="23">
        <v>3569077.35</v>
      </c>
      <c r="I73" s="23">
        <v>3611550.47</v>
      </c>
      <c r="J73" s="23">
        <v>3618451.1199999996</v>
      </c>
      <c r="K73" s="23">
        <v>7136407.29</v>
      </c>
      <c r="L73" s="23">
        <v>3648988.5</v>
      </c>
      <c r="M73" s="23">
        <v>3676771</v>
      </c>
      <c r="N73" s="23">
        <f t="shared" si="63"/>
        <v>35816800.530000001</v>
      </c>
      <c r="O73" s="8"/>
    </row>
    <row r="74" spans="2:15" ht="25.5" x14ac:dyDescent="0.2">
      <c r="B74" s="34">
        <v>227</v>
      </c>
      <c r="C74" s="41" t="s">
        <v>123</v>
      </c>
      <c r="D74" s="17">
        <f>+D75+D76+D77+D78+D79+D80+D81+D82+D83</f>
        <v>11714995</v>
      </c>
      <c r="E74" s="17">
        <f t="shared" ref="E74" si="64">SUM(E75:E82)</f>
        <v>205150.27399999998</v>
      </c>
      <c r="F74" s="17">
        <f t="shared" ref="F74:N74" si="65">SUM(F75:F82)</f>
        <v>370697.16200000001</v>
      </c>
      <c r="G74" s="17">
        <f t="shared" si="65"/>
        <v>85771.40340000001</v>
      </c>
      <c r="H74" s="17">
        <f t="shared" si="65"/>
        <v>358698.02240000002</v>
      </c>
      <c r="I74" s="17">
        <f t="shared" si="65"/>
        <v>98375.998200000002</v>
      </c>
      <c r="J74" s="17">
        <f t="shared" si="65"/>
        <v>963471.62080000015</v>
      </c>
      <c r="K74" s="17">
        <f t="shared" ref="K74:L74" si="66">SUM(K75:K82)</f>
        <v>26634.075000000001</v>
      </c>
      <c r="L74" s="17">
        <f t="shared" si="66"/>
        <v>891626.76199999987</v>
      </c>
      <c r="M74" s="17">
        <f t="shared" ref="M74" si="67">SUM(M75:M82)</f>
        <v>894611.7254</v>
      </c>
      <c r="N74" s="17">
        <f t="shared" si="65"/>
        <v>3895037.0432000002</v>
      </c>
    </row>
    <row r="75" spans="2:15" ht="13.5" customHeight="1" x14ac:dyDescent="0.2">
      <c r="B75" s="32" t="s">
        <v>124</v>
      </c>
      <c r="C75" s="47" t="s">
        <v>125</v>
      </c>
      <c r="D75" s="23">
        <v>5400000</v>
      </c>
      <c r="E75" s="23">
        <v>192947.46399999998</v>
      </c>
      <c r="F75" s="23">
        <v>0</v>
      </c>
      <c r="G75" s="23">
        <v>0</v>
      </c>
      <c r="H75" s="23">
        <v>0</v>
      </c>
      <c r="I75" s="23">
        <v>0</v>
      </c>
      <c r="J75" s="23">
        <v>82895</v>
      </c>
      <c r="K75" s="23">
        <v>0</v>
      </c>
      <c r="L75" s="23">
        <v>0</v>
      </c>
      <c r="M75" s="23">
        <v>548983.84899999993</v>
      </c>
      <c r="N75" s="23">
        <f t="shared" ref="N75:N83" si="68">+E75+F75+G75+H75+I75+J75+K75+L75+M75</f>
        <v>824826.31299999985</v>
      </c>
    </row>
    <row r="76" spans="2:15" ht="13.5" customHeight="1" x14ac:dyDescent="0.2">
      <c r="B76" s="32" t="s">
        <v>354</v>
      </c>
      <c r="C76" s="47" t="s">
        <v>355</v>
      </c>
      <c r="D76" s="23">
        <v>5000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200615.4816</v>
      </c>
      <c r="M76" s="23">
        <v>0</v>
      </c>
      <c r="N76" s="23">
        <f t="shared" si="68"/>
        <v>200615.4816</v>
      </c>
    </row>
    <row r="77" spans="2:15" ht="13.5" customHeight="1" x14ac:dyDescent="0.2">
      <c r="B77" s="32" t="s">
        <v>356</v>
      </c>
      <c r="C77" s="47" t="s">
        <v>357</v>
      </c>
      <c r="D77" s="23">
        <v>5000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f t="shared" si="68"/>
        <v>0</v>
      </c>
    </row>
    <row r="78" spans="2:15" ht="13.5" customHeight="1" x14ac:dyDescent="0.2">
      <c r="B78" s="32" t="s">
        <v>126</v>
      </c>
      <c r="C78" s="47" t="s">
        <v>127</v>
      </c>
      <c r="D78" s="23">
        <v>1699995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f t="shared" si="68"/>
        <v>0</v>
      </c>
    </row>
    <row r="79" spans="2:15" ht="13.5" customHeight="1" x14ac:dyDescent="0.2">
      <c r="B79" s="32" t="s">
        <v>358</v>
      </c>
      <c r="C79" s="47" t="s">
        <v>359</v>
      </c>
      <c r="D79" s="23">
        <v>1000000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11800</v>
      </c>
      <c r="M79" s="23">
        <v>217780.8</v>
      </c>
      <c r="N79" s="23">
        <f t="shared" si="68"/>
        <v>229580.79999999999</v>
      </c>
    </row>
    <row r="80" spans="2:15" ht="13.5" customHeight="1" x14ac:dyDescent="0.2">
      <c r="B80" s="32" t="s">
        <v>128</v>
      </c>
      <c r="C80" s="47" t="s">
        <v>129</v>
      </c>
      <c r="D80" s="23">
        <v>1300000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f t="shared" si="68"/>
        <v>0</v>
      </c>
    </row>
    <row r="81" spans="2:14" ht="13.5" customHeight="1" x14ac:dyDescent="0.2">
      <c r="B81" s="32" t="s">
        <v>130</v>
      </c>
      <c r="C81" s="47" t="s">
        <v>131</v>
      </c>
      <c r="D81" s="23">
        <v>1800000</v>
      </c>
      <c r="E81" s="23">
        <v>12202.81</v>
      </c>
      <c r="F81" s="23">
        <v>365387.16200000001</v>
      </c>
      <c r="G81" s="23">
        <v>80461.40340000001</v>
      </c>
      <c r="H81" s="23">
        <v>353388.02240000002</v>
      </c>
      <c r="I81" s="23">
        <v>27376</v>
      </c>
      <c r="J81" s="23">
        <v>869956.62080000015</v>
      </c>
      <c r="K81" s="23">
        <v>26634.075000000001</v>
      </c>
      <c r="L81" s="23">
        <v>486546.78039999993</v>
      </c>
      <c r="M81" s="23">
        <v>52917.076399999991</v>
      </c>
      <c r="N81" s="23">
        <f t="shared" si="68"/>
        <v>2274869.9504</v>
      </c>
    </row>
    <row r="82" spans="2:14" ht="13.5" customHeight="1" x14ac:dyDescent="0.2">
      <c r="B82" s="32" t="s">
        <v>132</v>
      </c>
      <c r="C82" s="47" t="s">
        <v>133</v>
      </c>
      <c r="D82" s="23">
        <v>500000</v>
      </c>
      <c r="E82" s="23">
        <v>0</v>
      </c>
      <c r="F82" s="23">
        <v>5310</v>
      </c>
      <c r="G82" s="23">
        <v>5310</v>
      </c>
      <c r="H82" s="23">
        <v>5310</v>
      </c>
      <c r="I82" s="23">
        <v>70999.998200000002</v>
      </c>
      <c r="J82" s="23">
        <v>10620</v>
      </c>
      <c r="K82" s="23">
        <v>0</v>
      </c>
      <c r="L82" s="23">
        <v>192664.5</v>
      </c>
      <c r="M82" s="23">
        <v>74930</v>
      </c>
      <c r="N82" s="23">
        <f t="shared" si="68"/>
        <v>365144.49820000003</v>
      </c>
    </row>
    <row r="83" spans="2:14" ht="13.5" customHeight="1" x14ac:dyDescent="0.2">
      <c r="B83" s="32" t="s">
        <v>360</v>
      </c>
      <c r="C83" s="47" t="s">
        <v>361</v>
      </c>
      <c r="D83" s="23">
        <v>5000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f t="shared" si="68"/>
        <v>0</v>
      </c>
    </row>
    <row r="84" spans="2:14" ht="25.5" x14ac:dyDescent="0.2">
      <c r="B84" s="34">
        <v>228</v>
      </c>
      <c r="C84" s="54" t="s">
        <v>134</v>
      </c>
      <c r="D84" s="17">
        <f>+D85+D86+D87+D88+D89+D95</f>
        <v>30773516.270000003</v>
      </c>
      <c r="E84" s="17">
        <f t="shared" ref="E84:F84" si="69">+E85+E86+E87+E88+E89+E95</f>
        <v>5163113.3410957996</v>
      </c>
      <c r="F84" s="17">
        <f t="shared" si="69"/>
        <v>630931.22459999996</v>
      </c>
      <c r="G84" s="17">
        <f t="shared" ref="G84:L84" si="70">+G85+G86+G87+G88+G89+G95</f>
        <v>691077.94319999998</v>
      </c>
      <c r="H84" s="17">
        <f t="shared" si="70"/>
        <v>953365.71739999996</v>
      </c>
      <c r="I84" s="17">
        <f t="shared" si="70"/>
        <v>1025977.3297</v>
      </c>
      <c r="J84" s="17">
        <f t="shared" si="70"/>
        <v>429539.23800000001</v>
      </c>
      <c r="K84" s="17">
        <f t="shared" si="70"/>
        <v>864552.87949999992</v>
      </c>
      <c r="L84" s="17">
        <f t="shared" si="70"/>
        <v>1009790.8205</v>
      </c>
      <c r="M84" s="17">
        <f t="shared" ref="M84" si="71">+M85+M86+M87+M88+M89+M95</f>
        <v>1868088.2429999998</v>
      </c>
      <c r="N84" s="17">
        <f>+N85+N86+N87+N88+N89+N95</f>
        <v>12636436.736995799</v>
      </c>
    </row>
    <row r="85" spans="2:14" x14ac:dyDescent="0.2">
      <c r="B85" s="32" t="s">
        <v>135</v>
      </c>
      <c r="C85" s="38" t="s">
        <v>136</v>
      </c>
      <c r="D85" s="23">
        <v>1800000</v>
      </c>
      <c r="E85" s="23">
        <v>121285.48000000003</v>
      </c>
      <c r="F85" s="23">
        <v>91724.139999999985</v>
      </c>
      <c r="G85" s="23">
        <v>181314.56</v>
      </c>
      <c r="H85" s="23">
        <v>81960.92</v>
      </c>
      <c r="I85" s="23">
        <v>79690.080000000002</v>
      </c>
      <c r="J85" s="23">
        <v>77143.48000000001</v>
      </c>
      <c r="K85" s="23">
        <v>107120.91</v>
      </c>
      <c r="L85" s="23">
        <v>90716.58</v>
      </c>
      <c r="M85" s="23">
        <v>112141.97</v>
      </c>
      <c r="N85" s="23">
        <f t="shared" ref="N85:N88" si="72">+E85+F85+G85+H85+I85+J85+K85+L85+M85</f>
        <v>943098.11999999988</v>
      </c>
    </row>
    <row r="86" spans="2:14" x14ac:dyDescent="0.2">
      <c r="B86" s="32" t="s">
        <v>137</v>
      </c>
      <c r="C86" s="44" t="s">
        <v>138</v>
      </c>
      <c r="D86" s="23">
        <v>400000</v>
      </c>
      <c r="E86" s="23">
        <v>24113.854600000002</v>
      </c>
      <c r="F86" s="23">
        <v>30120.786199999999</v>
      </c>
      <c r="G86" s="23">
        <v>6984.9982</v>
      </c>
      <c r="H86" s="23">
        <v>76364.797399999996</v>
      </c>
      <c r="I86" s="23">
        <v>64054.288</v>
      </c>
      <c r="J86" s="23">
        <v>32058.358</v>
      </c>
      <c r="K86" s="23">
        <v>18445.6597</v>
      </c>
      <c r="L86" s="23">
        <v>28380.679799999998</v>
      </c>
      <c r="M86" s="23">
        <v>12056.893</v>
      </c>
      <c r="N86" s="23">
        <f t="shared" si="72"/>
        <v>292580.3149</v>
      </c>
    </row>
    <row r="87" spans="2:14" x14ac:dyDescent="0.2">
      <c r="B87" s="32" t="s">
        <v>139</v>
      </c>
      <c r="C87" s="44" t="s">
        <v>140</v>
      </c>
      <c r="D87" s="23">
        <v>7353334</v>
      </c>
      <c r="E87" s="23">
        <v>546439.00649579999</v>
      </c>
      <c r="F87" s="23">
        <v>378516.29839999997</v>
      </c>
      <c r="G87" s="23">
        <v>10308.387999999999</v>
      </c>
      <c r="H87" s="23">
        <v>0</v>
      </c>
      <c r="I87" s="23">
        <v>100608.96950000001</v>
      </c>
      <c r="J87" s="23">
        <v>45397.4</v>
      </c>
      <c r="K87" s="23">
        <v>0</v>
      </c>
      <c r="L87" s="23">
        <v>642890.63950000005</v>
      </c>
      <c r="M87" s="23">
        <v>1109369.3799999999</v>
      </c>
      <c r="N87" s="23">
        <f t="shared" si="72"/>
        <v>2833530.0818957998</v>
      </c>
    </row>
    <row r="88" spans="2:14" x14ac:dyDescent="0.2">
      <c r="B88" s="55" t="s">
        <v>141</v>
      </c>
      <c r="C88" s="44" t="s">
        <v>142</v>
      </c>
      <c r="D88" s="42">
        <v>200000</v>
      </c>
      <c r="E88" s="42">
        <v>0</v>
      </c>
      <c r="F88" s="42">
        <v>0</v>
      </c>
      <c r="G88" s="42">
        <v>0</v>
      </c>
      <c r="H88" s="42">
        <v>3000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  <c r="N88" s="23">
        <f t="shared" si="72"/>
        <v>3000</v>
      </c>
    </row>
    <row r="89" spans="2:14" x14ac:dyDescent="0.2">
      <c r="B89" s="56">
        <v>2287</v>
      </c>
      <c r="C89" s="57" t="s">
        <v>143</v>
      </c>
      <c r="D89" s="20">
        <f>+D90+D91+D92+D93+D94</f>
        <v>13125192.940000001</v>
      </c>
      <c r="E89" s="20">
        <f t="shared" ref="E89:N89" si="73">+E90+E91+E92+E93+E94</f>
        <v>4471275</v>
      </c>
      <c r="F89" s="20">
        <f t="shared" si="73"/>
        <v>130570</v>
      </c>
      <c r="G89" s="20">
        <f t="shared" si="73"/>
        <v>490469.99699999997</v>
      </c>
      <c r="H89" s="20">
        <f t="shared" si="73"/>
        <v>792040</v>
      </c>
      <c r="I89" s="20">
        <f t="shared" si="73"/>
        <v>417123.99219999998</v>
      </c>
      <c r="J89" s="20">
        <f>+J90+J91+J92+J93+J94</f>
        <v>274940</v>
      </c>
      <c r="K89" s="20">
        <f>+K90+K91+K92+K93+K94</f>
        <v>731226.30979999993</v>
      </c>
      <c r="L89" s="20">
        <f>+L90+L91+L92+L93+L94</f>
        <v>237802.92119999998</v>
      </c>
      <c r="M89" s="20">
        <f>+M90+M91+M92+M93+M94</f>
        <v>628800</v>
      </c>
      <c r="N89" s="20">
        <f t="shared" si="73"/>
        <v>8174248.2201999994</v>
      </c>
    </row>
    <row r="90" spans="2:14" x14ac:dyDescent="0.2">
      <c r="B90" s="49" t="s">
        <v>144</v>
      </c>
      <c r="C90" s="58" t="s">
        <v>143</v>
      </c>
      <c r="D90" s="23">
        <v>700000</v>
      </c>
      <c r="E90" s="23">
        <v>0</v>
      </c>
      <c r="F90" s="23">
        <v>0</v>
      </c>
      <c r="G90" s="23">
        <v>0</v>
      </c>
      <c r="H90" s="23">
        <v>0</v>
      </c>
      <c r="I90" s="23">
        <v>124999.996</v>
      </c>
      <c r="J90" s="23">
        <v>0</v>
      </c>
      <c r="K90" s="23">
        <v>250000.00380000001</v>
      </c>
      <c r="L90" s="23">
        <v>0</v>
      </c>
      <c r="M90" s="23">
        <v>250000</v>
      </c>
      <c r="N90" s="23">
        <f t="shared" ref="N90:N94" si="74">+E90+F90+G90+H90+I90+J90+K90+L90+M90</f>
        <v>624999.99979999999</v>
      </c>
    </row>
    <row r="91" spans="2:14" x14ac:dyDescent="0.2">
      <c r="B91" s="32" t="s">
        <v>145</v>
      </c>
      <c r="C91" s="38" t="s">
        <v>146</v>
      </c>
      <c r="D91" s="23">
        <v>1000000</v>
      </c>
      <c r="E91" s="23">
        <v>0</v>
      </c>
      <c r="F91" s="23">
        <v>0</v>
      </c>
      <c r="G91" s="23">
        <v>481969.99699999997</v>
      </c>
      <c r="H91" s="23">
        <v>181720</v>
      </c>
      <c r="I91" s="23">
        <v>228920</v>
      </c>
      <c r="J91" s="23">
        <v>0</v>
      </c>
      <c r="K91" s="23">
        <v>0</v>
      </c>
      <c r="L91" s="23">
        <v>29960</v>
      </c>
      <c r="M91" s="23">
        <v>11800</v>
      </c>
      <c r="N91" s="23">
        <f t="shared" si="74"/>
        <v>934369.99699999997</v>
      </c>
    </row>
    <row r="92" spans="2:14" x14ac:dyDescent="0.2">
      <c r="B92" s="32" t="s">
        <v>147</v>
      </c>
      <c r="C92" s="38" t="s">
        <v>148</v>
      </c>
      <c r="D92" s="23">
        <v>7530000</v>
      </c>
      <c r="E92" s="23">
        <v>4345275</v>
      </c>
      <c r="F92" s="23">
        <v>0</v>
      </c>
      <c r="G92" s="23">
        <v>500</v>
      </c>
      <c r="H92" s="23">
        <v>328560</v>
      </c>
      <c r="I92" s="23">
        <v>9000</v>
      </c>
      <c r="J92" s="23">
        <v>0</v>
      </c>
      <c r="K92" s="23">
        <v>59000</v>
      </c>
      <c r="L92" s="23">
        <v>100800</v>
      </c>
      <c r="M92" s="23">
        <v>13000</v>
      </c>
      <c r="N92" s="23">
        <f t="shared" si="74"/>
        <v>4856135</v>
      </c>
    </row>
    <row r="93" spans="2:14" x14ac:dyDescent="0.2">
      <c r="B93" s="32" t="s">
        <v>149</v>
      </c>
      <c r="C93" s="59" t="s">
        <v>150</v>
      </c>
      <c r="D93" s="23">
        <v>1000000</v>
      </c>
      <c r="E93" s="23">
        <v>0</v>
      </c>
      <c r="F93" s="23">
        <v>0</v>
      </c>
      <c r="G93" s="23">
        <v>0</v>
      </c>
      <c r="H93" s="23">
        <v>37760</v>
      </c>
      <c r="I93" s="23">
        <v>47200</v>
      </c>
      <c r="J93" s="23">
        <v>38940</v>
      </c>
      <c r="K93" s="23">
        <v>0</v>
      </c>
      <c r="L93" s="23">
        <v>43660</v>
      </c>
      <c r="M93" s="23">
        <v>0</v>
      </c>
      <c r="N93" s="23">
        <f t="shared" si="74"/>
        <v>167560</v>
      </c>
    </row>
    <row r="94" spans="2:14" x14ac:dyDescent="0.2">
      <c r="B94" s="32" t="s">
        <v>151</v>
      </c>
      <c r="C94" s="38" t="s">
        <v>152</v>
      </c>
      <c r="D94" s="23">
        <v>2895192.9400000004</v>
      </c>
      <c r="E94" s="23">
        <v>126000</v>
      </c>
      <c r="F94" s="23">
        <v>130570</v>
      </c>
      <c r="G94" s="23">
        <v>8000</v>
      </c>
      <c r="H94" s="23">
        <v>244000</v>
      </c>
      <c r="I94" s="23">
        <v>7003.9962000000005</v>
      </c>
      <c r="J94" s="23">
        <v>236000</v>
      </c>
      <c r="K94" s="23">
        <v>422226.30599999998</v>
      </c>
      <c r="L94" s="23">
        <v>63382.921199999997</v>
      </c>
      <c r="M94" s="23">
        <v>354000</v>
      </c>
      <c r="N94" s="23">
        <f t="shared" si="74"/>
        <v>1591183.2233999998</v>
      </c>
    </row>
    <row r="95" spans="2:14" x14ac:dyDescent="0.2">
      <c r="B95" s="36">
        <v>2288</v>
      </c>
      <c r="C95" s="37" t="s">
        <v>153</v>
      </c>
      <c r="D95" s="20">
        <f>+D96</f>
        <v>7894989.3300000001</v>
      </c>
      <c r="E95" s="20">
        <f t="shared" ref="E95:N95" si="75">+E96</f>
        <v>0</v>
      </c>
      <c r="F95" s="20">
        <f t="shared" si="75"/>
        <v>0</v>
      </c>
      <c r="G95" s="20">
        <f t="shared" si="75"/>
        <v>2000</v>
      </c>
      <c r="H95" s="20">
        <f t="shared" si="75"/>
        <v>0</v>
      </c>
      <c r="I95" s="20">
        <f t="shared" si="75"/>
        <v>364500</v>
      </c>
      <c r="J95" s="20">
        <f t="shared" si="75"/>
        <v>0</v>
      </c>
      <c r="K95" s="20">
        <f t="shared" si="75"/>
        <v>7760</v>
      </c>
      <c r="L95" s="20">
        <f t="shared" si="75"/>
        <v>10000</v>
      </c>
      <c r="M95" s="20">
        <f t="shared" si="75"/>
        <v>5720</v>
      </c>
      <c r="N95" s="20">
        <f t="shared" si="75"/>
        <v>389980</v>
      </c>
    </row>
    <row r="96" spans="2:14" x14ac:dyDescent="0.2">
      <c r="B96" s="32" t="s">
        <v>154</v>
      </c>
      <c r="C96" s="38" t="s">
        <v>155</v>
      </c>
      <c r="D96" s="23">
        <v>7894989.3300000001</v>
      </c>
      <c r="E96" s="23">
        <v>0</v>
      </c>
      <c r="F96" s="23">
        <v>0</v>
      </c>
      <c r="G96" s="23">
        <v>2000</v>
      </c>
      <c r="H96" s="23">
        <v>0</v>
      </c>
      <c r="I96" s="23">
        <v>364500</v>
      </c>
      <c r="J96" s="23">
        <v>0</v>
      </c>
      <c r="K96" s="23">
        <v>7760</v>
      </c>
      <c r="L96" s="23">
        <v>10000</v>
      </c>
      <c r="M96" s="23">
        <v>5720</v>
      </c>
      <c r="N96" s="23">
        <f>+E96+F96+G96+H96+I96+J96+K96+L96+M96</f>
        <v>389980</v>
      </c>
    </row>
    <row r="97" spans="2:14" x14ac:dyDescent="0.2">
      <c r="B97" s="45">
        <v>229</v>
      </c>
      <c r="C97" s="46" t="s">
        <v>156</v>
      </c>
      <c r="D97" s="14">
        <f>+D98+D100</f>
        <v>10780000</v>
      </c>
      <c r="E97" s="14">
        <f t="shared" ref="E97:N97" si="76">+E98+E100</f>
        <v>0</v>
      </c>
      <c r="F97" s="14">
        <f t="shared" si="76"/>
        <v>718053.6</v>
      </c>
      <c r="G97" s="14">
        <f t="shared" si="76"/>
        <v>189405.95</v>
      </c>
      <c r="H97" s="14">
        <f t="shared" si="76"/>
        <v>817445.8899999999</v>
      </c>
      <c r="I97" s="14">
        <f t="shared" si="76"/>
        <v>1108322.0866999999</v>
      </c>
      <c r="J97" s="14">
        <f t="shared" si="76"/>
        <v>67198.063999999998</v>
      </c>
      <c r="K97" s="14">
        <f t="shared" ref="K97:L97" si="77">+K98+K100</f>
        <v>217310.3627</v>
      </c>
      <c r="L97" s="14">
        <f t="shared" si="77"/>
        <v>1074450.2071</v>
      </c>
      <c r="M97" s="14">
        <f t="shared" ref="M97" si="78">+M98+M100</f>
        <v>78239.767399999997</v>
      </c>
      <c r="N97" s="14">
        <f t="shared" si="76"/>
        <v>4270425.9278999995</v>
      </c>
    </row>
    <row r="98" spans="2:14" s="60" customFormat="1" x14ac:dyDescent="0.2">
      <c r="B98" s="34">
        <v>2291</v>
      </c>
      <c r="C98" s="35" t="s">
        <v>157</v>
      </c>
      <c r="D98" s="17">
        <f>+D99</f>
        <v>1000000</v>
      </c>
      <c r="E98" s="17">
        <f t="shared" ref="E98:N98" si="79">+E99</f>
        <v>0</v>
      </c>
      <c r="F98" s="17">
        <f t="shared" si="79"/>
        <v>0</v>
      </c>
      <c r="G98" s="17">
        <f t="shared" si="79"/>
        <v>0</v>
      </c>
      <c r="H98" s="17">
        <f t="shared" si="79"/>
        <v>0</v>
      </c>
      <c r="I98" s="17">
        <f t="shared" si="79"/>
        <v>278456.40000000002</v>
      </c>
      <c r="J98" s="17">
        <f t="shared" si="79"/>
        <v>0</v>
      </c>
      <c r="K98" s="17">
        <f t="shared" si="79"/>
        <v>0</v>
      </c>
      <c r="L98" s="17">
        <f t="shared" si="79"/>
        <v>0</v>
      </c>
      <c r="M98" s="17">
        <f t="shared" si="79"/>
        <v>0</v>
      </c>
      <c r="N98" s="17">
        <f t="shared" si="79"/>
        <v>278456.40000000002</v>
      </c>
    </row>
    <row r="99" spans="2:14" s="60" customFormat="1" x14ac:dyDescent="0.2">
      <c r="B99" s="32" t="s">
        <v>158</v>
      </c>
      <c r="C99" s="38" t="s">
        <v>157</v>
      </c>
      <c r="D99" s="23">
        <v>1000000</v>
      </c>
      <c r="E99" s="23">
        <v>0</v>
      </c>
      <c r="F99" s="23">
        <v>0</v>
      </c>
      <c r="G99" s="23">
        <v>0</v>
      </c>
      <c r="H99" s="23">
        <v>0</v>
      </c>
      <c r="I99" s="23">
        <v>278456.40000000002</v>
      </c>
      <c r="J99" s="23">
        <v>0</v>
      </c>
      <c r="K99" s="23">
        <v>0</v>
      </c>
      <c r="L99" s="23">
        <v>0</v>
      </c>
      <c r="M99" s="23">
        <v>0</v>
      </c>
      <c r="N99" s="23">
        <f>+E99+F99+G99+H99+I99+J99+K99+L99+M99</f>
        <v>278456.40000000002</v>
      </c>
    </row>
    <row r="100" spans="2:14" s="60" customFormat="1" x14ac:dyDescent="0.2">
      <c r="B100" s="34">
        <v>2292</v>
      </c>
      <c r="C100" s="35" t="s">
        <v>159</v>
      </c>
      <c r="D100" s="17">
        <f>+D101+D102</f>
        <v>9780000</v>
      </c>
      <c r="E100" s="17">
        <f t="shared" ref="E100:N100" si="80">+E101+E102</f>
        <v>0</v>
      </c>
      <c r="F100" s="17">
        <f t="shared" si="80"/>
        <v>718053.6</v>
      </c>
      <c r="G100" s="17">
        <f t="shared" si="80"/>
        <v>189405.95</v>
      </c>
      <c r="H100" s="17">
        <f t="shared" si="80"/>
        <v>817445.8899999999</v>
      </c>
      <c r="I100" s="17">
        <f t="shared" si="80"/>
        <v>829865.68669999996</v>
      </c>
      <c r="J100" s="17">
        <f t="shared" si="80"/>
        <v>67198.063999999998</v>
      </c>
      <c r="K100" s="17">
        <f t="shared" ref="K100:L100" si="81">+K101+K102</f>
        <v>217310.3627</v>
      </c>
      <c r="L100" s="17">
        <f t="shared" si="81"/>
        <v>1074450.2071</v>
      </c>
      <c r="M100" s="17">
        <f t="shared" ref="M100" si="82">+M101+M102</f>
        <v>78239.767399999997</v>
      </c>
      <c r="N100" s="17">
        <f t="shared" si="80"/>
        <v>3991969.5278999996</v>
      </c>
    </row>
    <row r="101" spans="2:14" x14ac:dyDescent="0.2">
      <c r="B101" s="55" t="s">
        <v>160</v>
      </c>
      <c r="C101" s="38" t="s">
        <v>161</v>
      </c>
      <c r="D101" s="42">
        <v>5980000</v>
      </c>
      <c r="E101" s="42">
        <v>0</v>
      </c>
      <c r="F101" s="42">
        <v>0</v>
      </c>
      <c r="G101" s="42">
        <v>189405.95</v>
      </c>
      <c r="H101" s="42">
        <v>817445.8899999999</v>
      </c>
      <c r="I101" s="42">
        <v>342991.7867</v>
      </c>
      <c r="J101" s="42">
        <v>67198.063999999998</v>
      </c>
      <c r="K101" s="42">
        <v>96360.362699999998</v>
      </c>
      <c r="L101" s="42">
        <v>1074450.2071</v>
      </c>
      <c r="M101" s="42">
        <v>78239.767399999997</v>
      </c>
      <c r="N101" s="23">
        <f t="shared" ref="N101:N102" si="83">+E101+F101+G101+H101+I101+J101+K101+L101+M101</f>
        <v>2666092.0278999996</v>
      </c>
    </row>
    <row r="102" spans="2:14" x14ac:dyDescent="0.2">
      <c r="B102" s="32" t="s">
        <v>162</v>
      </c>
      <c r="C102" s="38" t="s">
        <v>163</v>
      </c>
      <c r="D102" s="23">
        <v>3800000</v>
      </c>
      <c r="E102" s="23">
        <v>0</v>
      </c>
      <c r="F102" s="23">
        <v>718053.6</v>
      </c>
      <c r="G102" s="23">
        <v>0</v>
      </c>
      <c r="H102" s="23">
        <v>0</v>
      </c>
      <c r="I102" s="23">
        <v>486873.9</v>
      </c>
      <c r="J102" s="23">
        <v>0</v>
      </c>
      <c r="K102" s="23">
        <v>120950</v>
      </c>
      <c r="L102" s="23">
        <v>0</v>
      </c>
      <c r="M102" s="23">
        <v>0</v>
      </c>
      <c r="N102" s="23">
        <f t="shared" si="83"/>
        <v>1325877.5</v>
      </c>
    </row>
    <row r="103" spans="2:14" x14ac:dyDescent="0.2">
      <c r="B103" s="45">
        <v>23</v>
      </c>
      <c r="C103" s="46" t="s">
        <v>164</v>
      </c>
      <c r="D103" s="14">
        <f>+D104+D110+D115+D121+D123+D128+D145+D153</f>
        <v>32521999</v>
      </c>
      <c r="E103" s="14">
        <f t="shared" ref="E103:N103" si="84">+E104+E110+E115+E121+E123+E128+E145+E153</f>
        <v>1681733.8788000001</v>
      </c>
      <c r="F103" s="14">
        <f t="shared" si="84"/>
        <v>5411051.6856200024</v>
      </c>
      <c r="G103" s="14">
        <f t="shared" si="84"/>
        <v>1581392.3410000019</v>
      </c>
      <c r="H103" s="14">
        <f t="shared" si="84"/>
        <v>3171553.2470999993</v>
      </c>
      <c r="I103" s="14">
        <f t="shared" si="84"/>
        <v>2561775.818744</v>
      </c>
      <c r="J103" s="14">
        <f t="shared" si="84"/>
        <v>2187253.6409999998</v>
      </c>
      <c r="K103" s="14">
        <f t="shared" ref="K103:L103" si="85">+K104+K110+K115+K121+K123+K128+K145+K153</f>
        <v>5457970.3896000013</v>
      </c>
      <c r="L103" s="14">
        <f t="shared" si="85"/>
        <v>4199327.4616400022</v>
      </c>
      <c r="M103" s="14">
        <f t="shared" ref="M103" si="86">+M104+M110+M115+M121+M123+M128+M145+M153</f>
        <v>6902961.286199999</v>
      </c>
      <c r="N103" s="14">
        <f t="shared" si="84"/>
        <v>33155019.749704011</v>
      </c>
    </row>
    <row r="104" spans="2:14" x14ac:dyDescent="0.2">
      <c r="B104" s="34">
        <v>231</v>
      </c>
      <c r="C104" s="41" t="s">
        <v>165</v>
      </c>
      <c r="D104" s="17">
        <f>+D105+D106</f>
        <v>3248000</v>
      </c>
      <c r="E104" s="17">
        <f t="shared" ref="E104:J104" si="87">+E105+E106</f>
        <v>193098.83059999999</v>
      </c>
      <c r="F104" s="17">
        <f t="shared" si="87"/>
        <v>624817.20402000006</v>
      </c>
      <c r="G104" s="17">
        <f t="shared" si="87"/>
        <v>236787.3014</v>
      </c>
      <c r="H104" s="17">
        <f t="shared" si="87"/>
        <v>156098.98000000001</v>
      </c>
      <c r="I104" s="17">
        <f t="shared" si="87"/>
        <v>282611.81390000001</v>
      </c>
      <c r="J104" s="17">
        <f t="shared" si="87"/>
        <v>278004.32200000004</v>
      </c>
      <c r="K104" s="17">
        <f t="shared" ref="K104:L104" si="88">+K105+K106</f>
        <v>143304.19080000001</v>
      </c>
      <c r="L104" s="17">
        <f t="shared" si="88"/>
        <v>316659.77953999996</v>
      </c>
      <c r="M104" s="17">
        <f t="shared" ref="M104" si="89">+M105+M106</f>
        <v>97400.388000000006</v>
      </c>
      <c r="N104" s="17">
        <f>+N105+N106</f>
        <v>2328782.8102599997</v>
      </c>
    </row>
    <row r="105" spans="2:14" x14ac:dyDescent="0.2">
      <c r="B105" s="32" t="s">
        <v>166</v>
      </c>
      <c r="C105" s="38" t="s">
        <v>167</v>
      </c>
      <c r="D105" s="23">
        <v>2721000</v>
      </c>
      <c r="E105" s="23">
        <v>193011.51059999998</v>
      </c>
      <c r="F105" s="23">
        <v>527411.21102000005</v>
      </c>
      <c r="G105" s="23">
        <v>225112.3014</v>
      </c>
      <c r="H105" s="23">
        <v>138763.98000000001</v>
      </c>
      <c r="I105" s="23">
        <v>249768.4939</v>
      </c>
      <c r="J105" s="23">
        <v>163272.32200000001</v>
      </c>
      <c r="K105" s="23">
        <v>136049.19380000001</v>
      </c>
      <c r="L105" s="23">
        <v>277213.21953999996</v>
      </c>
      <c r="M105" s="23">
        <v>87221.588000000003</v>
      </c>
      <c r="N105" s="23">
        <f>+E105+F105+G105+H105+I105+J105+K105+L105+M105</f>
        <v>1997823.8202599997</v>
      </c>
    </row>
    <row r="106" spans="2:14" x14ac:dyDescent="0.2">
      <c r="B106" s="36">
        <v>2313</v>
      </c>
      <c r="C106" s="37" t="s">
        <v>168</v>
      </c>
      <c r="D106" s="20">
        <f>+D107+D108+D109</f>
        <v>527000</v>
      </c>
      <c r="E106" s="20">
        <f t="shared" ref="E106" si="90">SUM(E107:E109)</f>
        <v>87.32</v>
      </c>
      <c r="F106" s="20">
        <f t="shared" ref="F106:N106" si="91">SUM(F107:F109)</f>
        <v>97405.993000000002</v>
      </c>
      <c r="G106" s="20">
        <f t="shared" si="91"/>
        <v>11675</v>
      </c>
      <c r="H106" s="20">
        <f t="shared" si="91"/>
        <v>17335</v>
      </c>
      <c r="I106" s="20">
        <f t="shared" si="91"/>
        <v>32843.32</v>
      </c>
      <c r="J106" s="20">
        <f t="shared" si="91"/>
        <v>114732</v>
      </c>
      <c r="K106" s="20">
        <f t="shared" ref="K106:L106" si="92">SUM(K107:K109)</f>
        <v>7254.9969999999994</v>
      </c>
      <c r="L106" s="20">
        <f t="shared" si="92"/>
        <v>39446.559999999998</v>
      </c>
      <c r="M106" s="20">
        <f t="shared" ref="M106" si="93">SUM(M107:M109)</f>
        <v>10178.799999999999</v>
      </c>
      <c r="N106" s="20">
        <f t="shared" si="91"/>
        <v>330958.99</v>
      </c>
    </row>
    <row r="107" spans="2:14" x14ac:dyDescent="0.2">
      <c r="B107" s="32" t="s">
        <v>169</v>
      </c>
      <c r="C107" s="38" t="s">
        <v>170</v>
      </c>
      <c r="D107" s="23">
        <v>50000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f t="shared" ref="N107:N109" si="94">+E107+F107+G107+H107+I107+J107+K107+L107+M107</f>
        <v>0</v>
      </c>
    </row>
    <row r="108" spans="2:14" x14ac:dyDescent="0.2">
      <c r="B108" s="49" t="s">
        <v>171</v>
      </c>
      <c r="C108" s="58" t="s">
        <v>172</v>
      </c>
      <c r="D108" s="23">
        <v>177000</v>
      </c>
      <c r="E108" s="23">
        <v>0</v>
      </c>
      <c r="F108" s="23">
        <v>95894</v>
      </c>
      <c r="G108" s="23">
        <v>11675</v>
      </c>
      <c r="H108" s="23">
        <v>17335</v>
      </c>
      <c r="I108" s="23">
        <v>31661</v>
      </c>
      <c r="J108" s="23">
        <v>34020</v>
      </c>
      <c r="K108" s="23">
        <v>7254.9969999999994</v>
      </c>
      <c r="L108" s="23">
        <v>28410.880000000001</v>
      </c>
      <c r="M108" s="23">
        <v>9755</v>
      </c>
      <c r="N108" s="23">
        <f t="shared" si="94"/>
        <v>236005.87700000001</v>
      </c>
    </row>
    <row r="109" spans="2:14" x14ac:dyDescent="0.2">
      <c r="B109" s="49" t="s">
        <v>173</v>
      </c>
      <c r="C109" s="58" t="s">
        <v>174</v>
      </c>
      <c r="D109" s="23">
        <v>300000</v>
      </c>
      <c r="E109" s="23">
        <v>87.32</v>
      </c>
      <c r="F109" s="23">
        <v>1511.9929999999999</v>
      </c>
      <c r="G109" s="23">
        <v>0</v>
      </c>
      <c r="H109" s="23">
        <v>0</v>
      </c>
      <c r="I109" s="23">
        <v>1182.3200000000002</v>
      </c>
      <c r="J109" s="23">
        <v>80712</v>
      </c>
      <c r="K109" s="23">
        <v>0</v>
      </c>
      <c r="L109" s="23">
        <v>11035.68</v>
      </c>
      <c r="M109" s="23">
        <v>423.79999999999995</v>
      </c>
      <c r="N109" s="23">
        <f t="shared" si="94"/>
        <v>94953.112999999998</v>
      </c>
    </row>
    <row r="110" spans="2:14" ht="18" customHeight="1" x14ac:dyDescent="0.2">
      <c r="B110" s="34">
        <v>232</v>
      </c>
      <c r="C110" s="61" t="s">
        <v>175</v>
      </c>
      <c r="D110" s="17">
        <f>+D111+D112+D113+D114</f>
        <v>620000</v>
      </c>
      <c r="E110" s="17">
        <f t="shared" ref="E110" si="95">SUM(E111:E114)</f>
        <v>167.56</v>
      </c>
      <c r="F110" s="17">
        <f t="shared" ref="F110:N110" si="96">SUM(F111:F114)</f>
        <v>0</v>
      </c>
      <c r="G110" s="17">
        <f t="shared" si="96"/>
        <v>77172</v>
      </c>
      <c r="H110" s="17">
        <f t="shared" si="96"/>
        <v>79650</v>
      </c>
      <c r="I110" s="17">
        <f t="shared" si="96"/>
        <v>10220.25</v>
      </c>
      <c r="J110" s="17">
        <f t="shared" si="96"/>
        <v>187679</v>
      </c>
      <c r="K110" s="17">
        <f t="shared" ref="K110:L110" si="97">SUM(K111:K114)</f>
        <v>0</v>
      </c>
      <c r="L110" s="17">
        <f t="shared" si="97"/>
        <v>247110.99799999999</v>
      </c>
      <c r="M110" s="17">
        <f t="shared" ref="M110" si="98">SUM(M111:M114)</f>
        <v>12879</v>
      </c>
      <c r="N110" s="17">
        <f t="shared" si="96"/>
        <v>614878.80799999996</v>
      </c>
    </row>
    <row r="111" spans="2:14" x14ac:dyDescent="0.2">
      <c r="B111" s="32" t="s">
        <v>176</v>
      </c>
      <c r="C111" s="38" t="s">
        <v>177</v>
      </c>
      <c r="D111" s="23">
        <v>50000</v>
      </c>
      <c r="E111" s="23">
        <v>0</v>
      </c>
      <c r="F111" s="23">
        <v>0</v>
      </c>
      <c r="G111" s="23">
        <v>0</v>
      </c>
      <c r="H111" s="23">
        <v>0</v>
      </c>
      <c r="I111" s="23">
        <v>4097.3999999999996</v>
      </c>
      <c r="J111" s="23">
        <v>637.20000000000005</v>
      </c>
      <c r="K111" s="23">
        <v>0</v>
      </c>
      <c r="L111" s="23">
        <v>2024.998</v>
      </c>
      <c r="M111" s="23">
        <v>0</v>
      </c>
      <c r="N111" s="23">
        <f t="shared" ref="N111:N114" si="99">+E111+F111+G111+H111+I111+J111+K111+L111+M111</f>
        <v>6759.598</v>
      </c>
    </row>
    <row r="112" spans="2:14" x14ac:dyDescent="0.2">
      <c r="B112" s="49" t="s">
        <v>178</v>
      </c>
      <c r="C112" s="38" t="s">
        <v>179</v>
      </c>
      <c r="D112" s="23">
        <v>200000</v>
      </c>
      <c r="E112" s="23">
        <v>167.56</v>
      </c>
      <c r="F112" s="23">
        <v>0</v>
      </c>
      <c r="G112" s="23">
        <v>77172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12879</v>
      </c>
      <c r="N112" s="23">
        <f t="shared" si="99"/>
        <v>90218.559999999998</v>
      </c>
    </row>
    <row r="113" spans="2:15" x14ac:dyDescent="0.2">
      <c r="B113" s="32" t="s">
        <v>180</v>
      </c>
      <c r="C113" s="38" t="s">
        <v>181</v>
      </c>
      <c r="D113" s="23">
        <v>270000</v>
      </c>
      <c r="E113" s="23">
        <v>0</v>
      </c>
      <c r="F113" s="23">
        <v>0</v>
      </c>
      <c r="G113" s="23">
        <v>0</v>
      </c>
      <c r="H113" s="23">
        <v>79650</v>
      </c>
      <c r="I113" s="23">
        <v>6122.8499999999995</v>
      </c>
      <c r="J113" s="23">
        <v>187041.8</v>
      </c>
      <c r="K113" s="23">
        <v>0</v>
      </c>
      <c r="L113" s="23">
        <v>245086</v>
      </c>
      <c r="M113" s="23">
        <v>0</v>
      </c>
      <c r="N113" s="23">
        <f t="shared" si="99"/>
        <v>517900.65</v>
      </c>
    </row>
    <row r="114" spans="2:15" x14ac:dyDescent="0.2">
      <c r="B114" s="49" t="s">
        <v>182</v>
      </c>
      <c r="C114" s="38" t="s">
        <v>183</v>
      </c>
      <c r="D114" s="23">
        <v>100000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f t="shared" si="99"/>
        <v>0</v>
      </c>
    </row>
    <row r="115" spans="2:15" x14ac:dyDescent="0.2">
      <c r="B115" s="34">
        <v>233</v>
      </c>
      <c r="C115" s="54" t="s">
        <v>184</v>
      </c>
      <c r="D115" s="17">
        <f>+D116+D117+D118+D119+D120</f>
        <v>1051000</v>
      </c>
      <c r="E115" s="17">
        <f t="shared" ref="E115" si="100">SUM(E116:E120)</f>
        <v>93359.682000000001</v>
      </c>
      <c r="F115" s="17">
        <f t="shared" ref="F115:N115" si="101">SUM(F116:F120)</f>
        <v>522543.8982</v>
      </c>
      <c r="G115" s="17">
        <f t="shared" si="101"/>
        <v>79660.354200000002</v>
      </c>
      <c r="H115" s="17">
        <f t="shared" si="101"/>
        <v>119886.08840000001</v>
      </c>
      <c r="I115" s="17">
        <f t="shared" si="101"/>
        <v>11502.073</v>
      </c>
      <c r="J115" s="17">
        <f t="shared" si="101"/>
        <v>14316.479799999999</v>
      </c>
      <c r="K115" s="17">
        <f t="shared" ref="K115:L115" si="102">SUM(K116:K120)</f>
        <v>209323.19999999998</v>
      </c>
      <c r="L115" s="17">
        <f t="shared" si="102"/>
        <v>167509.39000000001</v>
      </c>
      <c r="M115" s="17">
        <f t="shared" ref="M115" si="103">SUM(M116:M120)</f>
        <v>241878.2</v>
      </c>
      <c r="N115" s="17">
        <f t="shared" si="101"/>
        <v>1459979.3655999999</v>
      </c>
    </row>
    <row r="116" spans="2:15" x14ac:dyDescent="0.2">
      <c r="B116" s="32" t="s">
        <v>185</v>
      </c>
      <c r="C116" s="38" t="s">
        <v>186</v>
      </c>
      <c r="D116" s="23">
        <v>500000</v>
      </c>
      <c r="E116" s="23">
        <v>0</v>
      </c>
      <c r="F116" s="23">
        <v>444588.6</v>
      </c>
      <c r="G116" s="23">
        <v>0</v>
      </c>
      <c r="H116" s="23">
        <v>0</v>
      </c>
      <c r="I116" s="23">
        <v>0</v>
      </c>
      <c r="J116" s="23">
        <v>8217.4727999999996</v>
      </c>
      <c r="K116" s="23">
        <v>0</v>
      </c>
      <c r="L116" s="23">
        <v>163973.39000000001</v>
      </c>
      <c r="M116" s="23">
        <v>153547.5</v>
      </c>
      <c r="N116" s="23">
        <f t="shared" ref="N116:N120" si="104">+E116+F116+G116+H116+I116+J116+K116+L116+M116</f>
        <v>770326.96279999998</v>
      </c>
    </row>
    <row r="117" spans="2:15" x14ac:dyDescent="0.2">
      <c r="B117" s="32" t="s">
        <v>187</v>
      </c>
      <c r="C117" s="59" t="s">
        <v>188</v>
      </c>
      <c r="D117" s="23">
        <v>200000</v>
      </c>
      <c r="E117" s="23">
        <v>93359.682000000001</v>
      </c>
      <c r="F117" s="23">
        <v>77955.298200000005</v>
      </c>
      <c r="G117" s="23">
        <v>79660.354200000002</v>
      </c>
      <c r="H117" s="23">
        <v>79884.088400000008</v>
      </c>
      <c r="I117" s="23">
        <v>4977.0506000000005</v>
      </c>
      <c r="J117" s="23">
        <v>6099.0069999999996</v>
      </c>
      <c r="K117" s="23">
        <v>209323.19999999998</v>
      </c>
      <c r="L117" s="23">
        <v>436</v>
      </c>
      <c r="M117" s="23">
        <v>28230.7</v>
      </c>
      <c r="N117" s="23">
        <f t="shared" si="104"/>
        <v>579925.38039999991</v>
      </c>
    </row>
    <row r="118" spans="2:15" x14ac:dyDescent="0.2">
      <c r="B118" s="32" t="s">
        <v>189</v>
      </c>
      <c r="C118" s="38" t="s">
        <v>190</v>
      </c>
      <c r="D118" s="23">
        <v>200000</v>
      </c>
      <c r="E118" s="23">
        <v>0</v>
      </c>
      <c r="F118" s="23">
        <v>0</v>
      </c>
      <c r="G118" s="23">
        <v>0</v>
      </c>
      <c r="H118" s="23">
        <v>40002</v>
      </c>
      <c r="I118" s="23">
        <v>6525.0223999999998</v>
      </c>
      <c r="J118" s="23">
        <v>0</v>
      </c>
      <c r="K118" s="23">
        <v>0</v>
      </c>
      <c r="L118" s="23">
        <v>0</v>
      </c>
      <c r="M118" s="23">
        <v>0</v>
      </c>
      <c r="N118" s="23">
        <f t="shared" si="104"/>
        <v>46527.022400000002</v>
      </c>
    </row>
    <row r="119" spans="2:15" x14ac:dyDescent="0.2">
      <c r="B119" s="32" t="s">
        <v>191</v>
      </c>
      <c r="C119" s="38" t="s">
        <v>192</v>
      </c>
      <c r="D119" s="23">
        <v>100000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3100</v>
      </c>
      <c r="M119" s="23">
        <v>60100</v>
      </c>
      <c r="N119" s="23">
        <f t="shared" si="104"/>
        <v>63200</v>
      </c>
    </row>
    <row r="120" spans="2:15" x14ac:dyDescent="0.2">
      <c r="B120" s="49" t="s">
        <v>193</v>
      </c>
      <c r="C120" s="38" t="s">
        <v>194</v>
      </c>
      <c r="D120" s="23">
        <v>51000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f t="shared" si="104"/>
        <v>0</v>
      </c>
    </row>
    <row r="121" spans="2:15" x14ac:dyDescent="0.2">
      <c r="B121" s="34">
        <v>234</v>
      </c>
      <c r="C121" s="61" t="s">
        <v>195</v>
      </c>
      <c r="D121" s="17">
        <f>+D122</f>
        <v>100000</v>
      </c>
      <c r="E121" s="17">
        <f t="shared" ref="E121:N121" si="105">+E122</f>
        <v>0</v>
      </c>
      <c r="F121" s="17">
        <f t="shared" si="105"/>
        <v>1286.1500000000001</v>
      </c>
      <c r="G121" s="17">
        <f t="shared" si="105"/>
        <v>0</v>
      </c>
      <c r="H121" s="17">
        <f t="shared" si="105"/>
        <v>0</v>
      </c>
      <c r="I121" s="17">
        <f t="shared" si="105"/>
        <v>0</v>
      </c>
      <c r="J121" s="17">
        <f t="shared" si="105"/>
        <v>0</v>
      </c>
      <c r="K121" s="17">
        <f t="shared" si="105"/>
        <v>561.95000000000005</v>
      </c>
      <c r="L121" s="17">
        <f t="shared" si="105"/>
        <v>504.09</v>
      </c>
      <c r="M121" s="17">
        <f t="shared" si="105"/>
        <v>0</v>
      </c>
      <c r="N121" s="17">
        <f t="shared" si="105"/>
        <v>2352.19</v>
      </c>
    </row>
    <row r="122" spans="2:15" x14ac:dyDescent="0.2">
      <c r="B122" s="49" t="s">
        <v>196</v>
      </c>
      <c r="C122" s="58" t="s">
        <v>197</v>
      </c>
      <c r="D122" s="23">
        <v>100000</v>
      </c>
      <c r="E122" s="23">
        <v>0</v>
      </c>
      <c r="F122" s="23">
        <v>1286.1500000000001</v>
      </c>
      <c r="G122" s="23">
        <v>0</v>
      </c>
      <c r="H122" s="23">
        <v>0</v>
      </c>
      <c r="I122" s="23">
        <v>0</v>
      </c>
      <c r="J122" s="23">
        <v>0</v>
      </c>
      <c r="K122" s="23">
        <v>561.95000000000005</v>
      </c>
      <c r="L122" s="23">
        <v>504.09</v>
      </c>
      <c r="M122" s="23">
        <v>0</v>
      </c>
      <c r="N122" s="23">
        <f>+E122+F122+G122+H122+I122+J122+K122+L122+M122</f>
        <v>2352.19</v>
      </c>
    </row>
    <row r="123" spans="2:15" x14ac:dyDescent="0.2">
      <c r="B123" s="34">
        <v>235</v>
      </c>
      <c r="C123" s="54" t="s">
        <v>198</v>
      </c>
      <c r="D123" s="17">
        <f>+D124+D125+D126+D127</f>
        <v>1199000</v>
      </c>
      <c r="E123" s="17">
        <f t="shared" ref="E123:N123" si="106">+E124+E125+E126+E127</f>
        <v>75853.668600000005</v>
      </c>
      <c r="F123" s="17">
        <f t="shared" si="106"/>
        <v>6138.9753999999994</v>
      </c>
      <c r="G123" s="17">
        <f t="shared" si="106"/>
        <v>3238.9740000000002</v>
      </c>
      <c r="H123" s="17">
        <f t="shared" si="106"/>
        <v>92354.257600000012</v>
      </c>
      <c r="I123" s="17">
        <f t="shared" si="106"/>
        <v>18684.0481</v>
      </c>
      <c r="J123" s="17">
        <f t="shared" si="106"/>
        <v>42795.531999999999</v>
      </c>
      <c r="K123" s="17">
        <f t="shared" ref="K123:L123" si="107">+K124+K125+K126+K127</f>
        <v>7403.2791999999999</v>
      </c>
      <c r="L123" s="17">
        <f t="shared" si="107"/>
        <v>20861.985099999998</v>
      </c>
      <c r="M123" s="17">
        <f t="shared" ref="M123" si="108">+M124+M125+M126+M127</f>
        <v>10709.85</v>
      </c>
      <c r="N123" s="17">
        <f t="shared" si="106"/>
        <v>278040.57</v>
      </c>
    </row>
    <row r="124" spans="2:15" x14ac:dyDescent="0.2">
      <c r="B124" s="49" t="s">
        <v>199</v>
      </c>
      <c r="C124" s="58" t="s">
        <v>200</v>
      </c>
      <c r="D124" s="23">
        <v>50000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844.88</v>
      </c>
      <c r="K124" s="23">
        <v>0</v>
      </c>
      <c r="L124" s="23">
        <v>0</v>
      </c>
      <c r="M124" s="23">
        <v>0</v>
      </c>
      <c r="N124" s="23">
        <f t="shared" ref="N124:N127" si="109">+E124+F124+G124+H124+I124+J124+K124+L124+M124</f>
        <v>844.88</v>
      </c>
    </row>
    <row r="125" spans="2:15" x14ac:dyDescent="0.2">
      <c r="B125" s="32" t="s">
        <v>201</v>
      </c>
      <c r="C125" s="38" t="s">
        <v>202</v>
      </c>
      <c r="D125" s="23">
        <v>500000</v>
      </c>
      <c r="E125" s="23">
        <v>75520</v>
      </c>
      <c r="F125" s="23">
        <v>0</v>
      </c>
      <c r="G125" s="23">
        <v>0</v>
      </c>
      <c r="H125" s="23">
        <v>54000.009600000005</v>
      </c>
      <c r="I125" s="23">
        <v>0</v>
      </c>
      <c r="J125" s="23">
        <v>0</v>
      </c>
      <c r="K125" s="23">
        <v>0</v>
      </c>
      <c r="L125" s="23">
        <v>0</v>
      </c>
      <c r="M125" s="23">
        <v>9840</v>
      </c>
      <c r="N125" s="23">
        <f t="shared" si="109"/>
        <v>139360.00959999999</v>
      </c>
      <c r="O125" s="25"/>
    </row>
    <row r="126" spans="2:15" x14ac:dyDescent="0.2">
      <c r="B126" s="32" t="s">
        <v>203</v>
      </c>
      <c r="C126" s="38" t="s">
        <v>204</v>
      </c>
      <c r="D126" s="23">
        <v>50000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32214</v>
      </c>
      <c r="K126" s="23">
        <v>0</v>
      </c>
      <c r="L126" s="23">
        <v>0</v>
      </c>
      <c r="M126" s="23">
        <v>0</v>
      </c>
      <c r="N126" s="23">
        <f t="shared" si="109"/>
        <v>32214</v>
      </c>
    </row>
    <row r="127" spans="2:15" x14ac:dyDescent="0.2">
      <c r="B127" s="32" t="s">
        <v>205</v>
      </c>
      <c r="C127" s="59" t="s">
        <v>206</v>
      </c>
      <c r="D127" s="23">
        <v>599000</v>
      </c>
      <c r="E127" s="23">
        <v>333.66860000000003</v>
      </c>
      <c r="F127" s="23">
        <v>6138.9753999999994</v>
      </c>
      <c r="G127" s="23">
        <v>3238.9740000000002</v>
      </c>
      <c r="H127" s="23">
        <v>38354.248</v>
      </c>
      <c r="I127" s="23">
        <v>18684.0481</v>
      </c>
      <c r="J127" s="23">
        <v>9736.652</v>
      </c>
      <c r="K127" s="23">
        <v>7403.2791999999999</v>
      </c>
      <c r="L127" s="23">
        <v>20861.985099999998</v>
      </c>
      <c r="M127" s="23">
        <v>869.85</v>
      </c>
      <c r="N127" s="23">
        <f t="shared" si="109"/>
        <v>105621.68040000001</v>
      </c>
    </row>
    <row r="128" spans="2:15" x14ac:dyDescent="0.2">
      <c r="B128" s="34">
        <v>236</v>
      </c>
      <c r="C128" s="41" t="s">
        <v>207</v>
      </c>
      <c r="D128" s="17">
        <f>+D129+D133+D137+D140+D143</f>
        <v>1838000</v>
      </c>
      <c r="E128" s="17">
        <f t="shared" ref="E128:J128" si="110">+E129+E133+E137+E140+E143</f>
        <v>4187.7727999999997</v>
      </c>
      <c r="F128" s="17">
        <f t="shared" si="110"/>
        <v>10618.432799999999</v>
      </c>
      <c r="G128" s="17">
        <f t="shared" si="110"/>
        <v>6921.9867999999997</v>
      </c>
      <c r="H128" s="17">
        <f t="shared" si="110"/>
        <v>56690.728199999998</v>
      </c>
      <c r="I128" s="17">
        <f t="shared" si="110"/>
        <v>47349.260999999999</v>
      </c>
      <c r="J128" s="17">
        <f t="shared" si="110"/>
        <v>101911.85639999999</v>
      </c>
      <c r="K128" s="17">
        <f t="shared" ref="K128:L128" si="111">+K129+K133+K137+K140+K143</f>
        <v>7516.3522000000012</v>
      </c>
      <c r="L128" s="17">
        <f t="shared" si="111"/>
        <v>30753.391899999995</v>
      </c>
      <c r="M128" s="17">
        <f t="shared" ref="M128" si="112">+M129+M133+M137+M140+M143</f>
        <v>7648.3130000000001</v>
      </c>
      <c r="N128" s="17">
        <f>+N129+N133+N137+N140+N143</f>
        <v>273598.09510000004</v>
      </c>
    </row>
    <row r="129" spans="2:14" x14ac:dyDescent="0.2">
      <c r="B129" s="56">
        <v>2361</v>
      </c>
      <c r="C129" s="62" t="s">
        <v>208</v>
      </c>
      <c r="D129" s="20">
        <f>+D130+D131+D132</f>
        <v>300000</v>
      </c>
      <c r="E129" s="20">
        <f t="shared" ref="E129" si="113">SUM(E130:E132)</f>
        <v>0</v>
      </c>
      <c r="F129" s="20">
        <f t="shared" ref="F129:N129" si="114">SUM(F130:F132)</f>
        <v>0</v>
      </c>
      <c r="G129" s="20">
        <f t="shared" si="114"/>
        <v>0</v>
      </c>
      <c r="H129" s="20">
        <f t="shared" si="114"/>
        <v>22782.413399999998</v>
      </c>
      <c r="I129" s="20">
        <f t="shared" si="114"/>
        <v>0</v>
      </c>
      <c r="J129" s="20">
        <f t="shared" si="114"/>
        <v>956.74399999999991</v>
      </c>
      <c r="K129" s="20">
        <f t="shared" ref="K129:L129" si="115">SUM(K130:K132)</f>
        <v>0</v>
      </c>
      <c r="L129" s="20">
        <f t="shared" si="115"/>
        <v>2534.5928000000004</v>
      </c>
      <c r="M129" s="20">
        <f t="shared" ref="M129" si="116">SUM(M130:M132)</f>
        <v>760.00260000000003</v>
      </c>
      <c r="N129" s="20">
        <f t="shared" si="114"/>
        <v>27033.752799999998</v>
      </c>
    </row>
    <row r="130" spans="2:14" x14ac:dyDescent="0.2">
      <c r="B130" s="32" t="s">
        <v>209</v>
      </c>
      <c r="C130" s="38" t="s">
        <v>210</v>
      </c>
      <c r="D130" s="23">
        <v>100000</v>
      </c>
      <c r="E130" s="23">
        <v>0</v>
      </c>
      <c r="F130" s="23">
        <v>0</v>
      </c>
      <c r="G130" s="23">
        <v>0</v>
      </c>
      <c r="H130" s="23">
        <v>514.99919999999997</v>
      </c>
      <c r="I130" s="23">
        <v>0</v>
      </c>
      <c r="J130" s="23">
        <v>956.74399999999991</v>
      </c>
      <c r="K130" s="23">
        <v>0</v>
      </c>
      <c r="L130" s="23">
        <v>715.31600000000003</v>
      </c>
      <c r="M130" s="23">
        <v>0</v>
      </c>
      <c r="N130" s="23">
        <f t="shared" ref="N130:N132" si="117">+E130+F130+G130+H130+I130+J130+K130+L130+M130</f>
        <v>2187.0591999999997</v>
      </c>
    </row>
    <row r="131" spans="2:14" x14ac:dyDescent="0.2">
      <c r="B131" s="32" t="s">
        <v>211</v>
      </c>
      <c r="C131" s="38" t="s">
        <v>212</v>
      </c>
      <c r="D131" s="23">
        <v>100000</v>
      </c>
      <c r="E131" s="23">
        <v>0</v>
      </c>
      <c r="F131" s="23">
        <v>0</v>
      </c>
      <c r="G131" s="23">
        <v>0</v>
      </c>
      <c r="H131" s="23">
        <v>22267.414199999999</v>
      </c>
      <c r="I131" s="23">
        <v>0</v>
      </c>
      <c r="J131" s="23">
        <v>0</v>
      </c>
      <c r="K131" s="23">
        <v>0</v>
      </c>
      <c r="L131" s="23">
        <v>1819.2768000000001</v>
      </c>
      <c r="M131" s="23">
        <v>0</v>
      </c>
      <c r="N131" s="23">
        <f t="shared" si="117"/>
        <v>24086.690999999999</v>
      </c>
    </row>
    <row r="132" spans="2:14" x14ac:dyDescent="0.2">
      <c r="B132" s="32" t="s">
        <v>213</v>
      </c>
      <c r="C132" s="38" t="s">
        <v>214</v>
      </c>
      <c r="D132" s="23">
        <v>100000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760.00260000000003</v>
      </c>
      <c r="N132" s="23">
        <f t="shared" si="117"/>
        <v>760.00260000000003</v>
      </c>
    </row>
    <row r="133" spans="2:14" x14ac:dyDescent="0.2">
      <c r="B133" s="56">
        <v>2362</v>
      </c>
      <c r="C133" s="57" t="s">
        <v>215</v>
      </c>
      <c r="D133" s="20">
        <f>+D134+D135+D136</f>
        <v>300000</v>
      </c>
      <c r="E133" s="20">
        <f t="shared" ref="E133" si="118">SUM(E134:E136)</f>
        <v>0</v>
      </c>
      <c r="F133" s="20">
        <f t="shared" ref="F133:N133" si="119">SUM(F134:F136)</f>
        <v>0</v>
      </c>
      <c r="G133" s="20">
        <f t="shared" si="119"/>
        <v>0</v>
      </c>
      <c r="H133" s="20">
        <f t="shared" si="119"/>
        <v>0</v>
      </c>
      <c r="I133" s="20">
        <f t="shared" si="119"/>
        <v>1840</v>
      </c>
      <c r="J133" s="20">
        <f t="shared" si="119"/>
        <v>22334.0016</v>
      </c>
      <c r="K133" s="20">
        <f t="shared" ref="K133:L133" si="120">SUM(K134:K136)</f>
        <v>1119.9969999999998</v>
      </c>
      <c r="L133" s="20">
        <f t="shared" si="120"/>
        <v>2099.0065999999997</v>
      </c>
      <c r="M133" s="20">
        <f t="shared" ref="M133" si="121">SUM(M134:M136)</f>
        <v>0</v>
      </c>
      <c r="N133" s="20">
        <f t="shared" si="119"/>
        <v>27393.0052</v>
      </c>
    </row>
    <row r="134" spans="2:14" x14ac:dyDescent="0.2">
      <c r="B134" s="32" t="s">
        <v>216</v>
      </c>
      <c r="C134" s="38" t="s">
        <v>217</v>
      </c>
      <c r="D134" s="23">
        <v>100000</v>
      </c>
      <c r="E134" s="23">
        <v>0</v>
      </c>
      <c r="F134" s="23">
        <v>0</v>
      </c>
      <c r="G134" s="23">
        <v>0</v>
      </c>
      <c r="H134" s="23">
        <v>0</v>
      </c>
      <c r="I134" s="23">
        <v>1840</v>
      </c>
      <c r="J134" s="23">
        <v>0</v>
      </c>
      <c r="K134" s="23">
        <v>1119.9969999999998</v>
      </c>
      <c r="L134" s="23">
        <v>2099.0065999999997</v>
      </c>
      <c r="M134" s="23">
        <v>0</v>
      </c>
      <c r="N134" s="23">
        <f t="shared" ref="N134:N136" si="122">+E134+F134+G134+H134+I134+J134+K134+L134+M134</f>
        <v>5059.0036</v>
      </c>
    </row>
    <row r="135" spans="2:14" x14ac:dyDescent="0.2">
      <c r="B135" s="32" t="s">
        <v>218</v>
      </c>
      <c r="C135" s="38" t="s">
        <v>219</v>
      </c>
      <c r="D135" s="23">
        <v>100000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22334.0016</v>
      </c>
      <c r="K135" s="23">
        <v>0</v>
      </c>
      <c r="L135" s="23">
        <v>0</v>
      </c>
      <c r="M135" s="23">
        <v>0</v>
      </c>
      <c r="N135" s="23">
        <f t="shared" si="122"/>
        <v>22334.0016</v>
      </c>
    </row>
    <row r="136" spans="2:14" x14ac:dyDescent="0.2">
      <c r="B136" s="32" t="s">
        <v>220</v>
      </c>
      <c r="C136" s="38" t="s">
        <v>221</v>
      </c>
      <c r="D136" s="23">
        <v>100000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f t="shared" si="122"/>
        <v>0</v>
      </c>
    </row>
    <row r="137" spans="2:14" x14ac:dyDescent="0.2">
      <c r="B137" s="56">
        <v>2363</v>
      </c>
      <c r="C137" s="57" t="s">
        <v>222</v>
      </c>
      <c r="D137" s="20">
        <f>+D138+D139</f>
        <v>938000</v>
      </c>
      <c r="E137" s="20">
        <f t="shared" ref="E137:N137" si="123">+E138+E139</f>
        <v>4187.7727999999997</v>
      </c>
      <c r="F137" s="20">
        <f t="shared" si="123"/>
        <v>10618.432799999999</v>
      </c>
      <c r="G137" s="20">
        <f t="shared" si="123"/>
        <v>6921.9867999999997</v>
      </c>
      <c r="H137" s="20">
        <f t="shared" si="123"/>
        <v>33908.3148</v>
      </c>
      <c r="I137" s="20">
        <f t="shared" si="123"/>
        <v>45509.260999999999</v>
      </c>
      <c r="J137" s="20">
        <f t="shared" si="123"/>
        <v>78621.110799999995</v>
      </c>
      <c r="K137" s="20">
        <f t="shared" ref="K137:L137" si="124">+K138+K139</f>
        <v>6396.3552000000009</v>
      </c>
      <c r="L137" s="20">
        <f t="shared" si="124"/>
        <v>26119.792499999996</v>
      </c>
      <c r="M137" s="20">
        <f t="shared" ref="M137" si="125">+M138+M139</f>
        <v>6888.3104000000003</v>
      </c>
      <c r="N137" s="20">
        <f t="shared" si="123"/>
        <v>219171.3371</v>
      </c>
    </row>
    <row r="138" spans="2:14" ht="16.5" customHeight="1" x14ac:dyDescent="0.2">
      <c r="B138" s="32" t="s">
        <v>223</v>
      </c>
      <c r="C138" s="33" t="s">
        <v>224</v>
      </c>
      <c r="D138" s="23">
        <v>800000</v>
      </c>
      <c r="E138" s="23">
        <v>4187.7727999999997</v>
      </c>
      <c r="F138" s="23">
        <v>0</v>
      </c>
      <c r="G138" s="23">
        <v>508.03</v>
      </c>
      <c r="H138" s="23">
        <v>6680.9948000000004</v>
      </c>
      <c r="I138" s="23">
        <v>33606.006000000001</v>
      </c>
      <c r="J138" s="23">
        <v>899.39600000000007</v>
      </c>
      <c r="K138" s="23">
        <v>525.99680000000001</v>
      </c>
      <c r="L138" s="23">
        <v>349.6</v>
      </c>
      <c r="M138" s="23">
        <v>4717</v>
      </c>
      <c r="N138" s="23">
        <f t="shared" ref="N138:N139" si="126">+E138+F138+G138+H138+I138+J138+K138+L138+M138</f>
        <v>51474.796399999999</v>
      </c>
    </row>
    <row r="139" spans="2:14" ht="16.5" customHeight="1" x14ac:dyDescent="0.2">
      <c r="B139" s="55" t="s">
        <v>225</v>
      </c>
      <c r="C139" s="33" t="s">
        <v>226</v>
      </c>
      <c r="D139" s="42">
        <v>138000</v>
      </c>
      <c r="E139" s="42">
        <v>0</v>
      </c>
      <c r="F139" s="42">
        <v>10618.432799999999</v>
      </c>
      <c r="G139" s="42">
        <v>6413.9567999999999</v>
      </c>
      <c r="H139" s="42">
        <v>27227.32</v>
      </c>
      <c r="I139" s="42">
        <v>11903.255000000001</v>
      </c>
      <c r="J139" s="42">
        <v>77721.714800000002</v>
      </c>
      <c r="K139" s="42">
        <v>5870.358400000001</v>
      </c>
      <c r="L139" s="42">
        <v>25770.192499999997</v>
      </c>
      <c r="M139" s="42">
        <v>2171.3103999999998</v>
      </c>
      <c r="N139" s="23">
        <f t="shared" si="126"/>
        <v>167696.54070000001</v>
      </c>
    </row>
    <row r="140" spans="2:14" x14ac:dyDescent="0.2">
      <c r="B140" s="56">
        <v>2364</v>
      </c>
      <c r="C140" s="57" t="s">
        <v>227</v>
      </c>
      <c r="D140" s="20">
        <f>+D141+D142</f>
        <v>200000</v>
      </c>
      <c r="E140" s="20">
        <f t="shared" ref="E140:N140" si="127">+E141+E142</f>
        <v>0</v>
      </c>
      <c r="F140" s="20">
        <f t="shared" si="127"/>
        <v>0</v>
      </c>
      <c r="G140" s="20">
        <f t="shared" si="127"/>
        <v>0</v>
      </c>
      <c r="H140" s="20">
        <f t="shared" si="127"/>
        <v>0</v>
      </c>
      <c r="I140" s="20">
        <f t="shared" si="127"/>
        <v>0</v>
      </c>
      <c r="J140" s="20">
        <f t="shared" si="127"/>
        <v>0</v>
      </c>
      <c r="K140" s="20">
        <f t="shared" ref="K140:L140" si="128">+K141+K142</f>
        <v>0</v>
      </c>
      <c r="L140" s="20">
        <f t="shared" si="128"/>
        <v>0</v>
      </c>
      <c r="M140" s="20">
        <f t="shared" ref="M140" si="129">+M141+M142</f>
        <v>0</v>
      </c>
      <c r="N140" s="20">
        <f t="shared" si="127"/>
        <v>0</v>
      </c>
    </row>
    <row r="141" spans="2:14" ht="13.5" customHeight="1" x14ac:dyDescent="0.2">
      <c r="B141" s="32" t="s">
        <v>228</v>
      </c>
      <c r="C141" s="38" t="s">
        <v>229</v>
      </c>
      <c r="D141" s="23">
        <v>100000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f t="shared" ref="N141:N142" si="130">+E141+F141+G141+H141+I141+J141+K141+L141+M141</f>
        <v>0</v>
      </c>
    </row>
    <row r="142" spans="2:14" ht="14.25" customHeight="1" x14ac:dyDescent="0.2">
      <c r="B142" s="32" t="s">
        <v>230</v>
      </c>
      <c r="C142" s="38" t="s">
        <v>231</v>
      </c>
      <c r="D142" s="23">
        <v>100000</v>
      </c>
      <c r="E142" s="23">
        <v>0</v>
      </c>
      <c r="F142" s="23">
        <v>0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f t="shared" si="130"/>
        <v>0</v>
      </c>
    </row>
    <row r="143" spans="2:14" ht="17.25" customHeight="1" x14ac:dyDescent="0.2">
      <c r="B143" s="56">
        <v>2369</v>
      </c>
      <c r="C143" s="57" t="s">
        <v>232</v>
      </c>
      <c r="D143" s="20">
        <f>+D144</f>
        <v>100000</v>
      </c>
      <c r="E143" s="20">
        <f t="shared" ref="E143:N143" si="131">+E144</f>
        <v>0</v>
      </c>
      <c r="F143" s="20">
        <f t="shared" si="131"/>
        <v>0</v>
      </c>
      <c r="G143" s="20">
        <f t="shared" si="131"/>
        <v>0</v>
      </c>
      <c r="H143" s="20">
        <f t="shared" si="131"/>
        <v>0</v>
      </c>
      <c r="I143" s="20">
        <f t="shared" si="131"/>
        <v>0</v>
      </c>
      <c r="J143" s="20">
        <f t="shared" si="131"/>
        <v>0</v>
      </c>
      <c r="K143" s="20">
        <f t="shared" si="131"/>
        <v>0</v>
      </c>
      <c r="L143" s="20">
        <f t="shared" si="131"/>
        <v>0</v>
      </c>
      <c r="M143" s="20">
        <f t="shared" si="131"/>
        <v>0</v>
      </c>
      <c r="N143" s="20">
        <f t="shared" si="131"/>
        <v>0</v>
      </c>
    </row>
    <row r="144" spans="2:14" ht="17.25" customHeight="1" x14ac:dyDescent="0.2">
      <c r="B144" s="49" t="s">
        <v>233</v>
      </c>
      <c r="C144" s="58" t="s">
        <v>234</v>
      </c>
      <c r="D144" s="23">
        <v>100000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f>+E144+F144+G144+H144+I144+J144+K144+L144+M144</f>
        <v>0</v>
      </c>
    </row>
    <row r="145" spans="2:15" ht="25.5" x14ac:dyDescent="0.2">
      <c r="B145" s="34">
        <v>237</v>
      </c>
      <c r="C145" s="41" t="s">
        <v>235</v>
      </c>
      <c r="D145" s="17">
        <f>+D146+D150</f>
        <v>15022000</v>
      </c>
      <c r="E145" s="17">
        <f t="shared" ref="E145:N145" si="132">+E146+E150</f>
        <v>1145001.9800000002</v>
      </c>
      <c r="F145" s="17">
        <f t="shared" si="132"/>
        <v>2613964.8818000024</v>
      </c>
      <c r="G145" s="17">
        <f t="shared" si="132"/>
        <v>1119260.9770000018</v>
      </c>
      <c r="H145" s="17">
        <f t="shared" si="132"/>
        <v>1125154.8312000001</v>
      </c>
      <c r="I145" s="17">
        <f t="shared" si="132"/>
        <v>1143822.6188000001</v>
      </c>
      <c r="J145" s="17">
        <f t="shared" si="132"/>
        <v>1183660.2389999998</v>
      </c>
      <c r="K145" s="17">
        <f t="shared" ref="K145:L145" si="133">+K146+K150</f>
        <v>1156681.0464000022</v>
      </c>
      <c r="L145" s="17">
        <f t="shared" si="133"/>
        <v>2691663.1498000021</v>
      </c>
      <c r="M145" s="17">
        <f t="shared" ref="M145" si="134">+M146+M150</f>
        <v>1191499.969</v>
      </c>
      <c r="N145" s="17">
        <f t="shared" si="132"/>
        <v>13370709.693000009</v>
      </c>
    </row>
    <row r="146" spans="2:15" x14ac:dyDescent="0.2">
      <c r="B146" s="56">
        <v>2371</v>
      </c>
      <c r="C146" s="57" t="s">
        <v>236</v>
      </c>
      <c r="D146" s="63">
        <f>+D147+D148+D149</f>
        <v>14622000</v>
      </c>
      <c r="E146" s="63">
        <f t="shared" ref="E146" si="135">SUM(E147:E149)</f>
        <v>1113324.8800000001</v>
      </c>
      <c r="F146" s="63">
        <f t="shared" ref="F146:N146" si="136">SUM(F147:F149)</f>
        <v>2612324.8800000022</v>
      </c>
      <c r="G146" s="63">
        <f t="shared" si="136"/>
        <v>1118135.9800000018</v>
      </c>
      <c r="H146" s="63">
        <f t="shared" si="136"/>
        <v>1125154.8312000001</v>
      </c>
      <c r="I146" s="63">
        <f t="shared" si="136"/>
        <v>1126511.24</v>
      </c>
      <c r="J146" s="63">
        <f t="shared" si="136"/>
        <v>1153843.3499999999</v>
      </c>
      <c r="K146" s="63">
        <f t="shared" ref="K146:L146" si="137">SUM(K147:K149)</f>
        <v>1132976.0500000021</v>
      </c>
      <c r="L146" s="63">
        <f t="shared" si="137"/>
        <v>2680871.2100000023</v>
      </c>
      <c r="M146" s="63">
        <f t="shared" ref="M146" si="138">SUM(M147:M149)</f>
        <v>1180871.21</v>
      </c>
      <c r="N146" s="63">
        <f t="shared" si="136"/>
        <v>13244013.63120001</v>
      </c>
    </row>
    <row r="147" spans="2:15" x14ac:dyDescent="0.2">
      <c r="B147" s="32" t="s">
        <v>237</v>
      </c>
      <c r="C147" s="38" t="s">
        <v>238</v>
      </c>
      <c r="D147" s="23">
        <v>7400000</v>
      </c>
      <c r="E147" s="23">
        <v>568052.47000000009</v>
      </c>
      <c r="F147" s="23">
        <v>2068052.4700000011</v>
      </c>
      <c r="G147" s="23">
        <v>568324.97000000102</v>
      </c>
      <c r="H147" s="23">
        <v>568052.47000000009</v>
      </c>
      <c r="I147" s="23">
        <v>574953.15</v>
      </c>
      <c r="J147" s="23">
        <v>588378.05499999993</v>
      </c>
      <c r="K147" s="23">
        <v>578378.0550000011</v>
      </c>
      <c r="L147" s="23">
        <v>752325.63500000117</v>
      </c>
      <c r="M147" s="23">
        <v>602325.63500000001</v>
      </c>
      <c r="N147" s="23">
        <f t="shared" ref="N147:N149" si="139">+E147+F147+G147+H147+I147+J147+K147+L147+M147</f>
        <v>6868842.9100000057</v>
      </c>
      <c r="O147" s="8"/>
    </row>
    <row r="148" spans="2:15" x14ac:dyDescent="0.2">
      <c r="B148" s="32" t="s">
        <v>239</v>
      </c>
      <c r="C148" s="38" t="s">
        <v>240</v>
      </c>
      <c r="D148" s="23">
        <v>7122000</v>
      </c>
      <c r="E148" s="23">
        <v>545272.41</v>
      </c>
      <c r="F148" s="23">
        <v>544272.41000000096</v>
      </c>
      <c r="G148" s="23">
        <v>549811.01000000094</v>
      </c>
      <c r="H148" s="23">
        <v>544272.41</v>
      </c>
      <c r="I148" s="23">
        <v>551173.09</v>
      </c>
      <c r="J148" s="23">
        <v>564597.995</v>
      </c>
      <c r="K148" s="23">
        <v>554597.99500000104</v>
      </c>
      <c r="L148" s="23">
        <v>1928545.5750000011</v>
      </c>
      <c r="M148" s="23">
        <v>578545.57499999995</v>
      </c>
      <c r="N148" s="23">
        <f t="shared" si="139"/>
        <v>6361088.4700000044</v>
      </c>
      <c r="O148" s="8"/>
    </row>
    <row r="149" spans="2:15" x14ac:dyDescent="0.2">
      <c r="B149" s="32" t="s">
        <v>241</v>
      </c>
      <c r="C149" s="38" t="s">
        <v>242</v>
      </c>
      <c r="D149" s="23">
        <v>100000</v>
      </c>
      <c r="E149" s="23">
        <v>0</v>
      </c>
      <c r="F149" s="23">
        <v>0</v>
      </c>
      <c r="G149" s="23">
        <v>0</v>
      </c>
      <c r="H149" s="23">
        <v>12829.951199999998</v>
      </c>
      <c r="I149" s="23">
        <v>385</v>
      </c>
      <c r="J149" s="23">
        <v>867.3</v>
      </c>
      <c r="K149" s="23">
        <v>0</v>
      </c>
      <c r="L149" s="23">
        <v>0</v>
      </c>
      <c r="M149" s="23">
        <v>0</v>
      </c>
      <c r="N149" s="23">
        <f t="shared" si="139"/>
        <v>14082.251199999997</v>
      </c>
    </row>
    <row r="150" spans="2:15" x14ac:dyDescent="0.2">
      <c r="B150" s="56">
        <v>2372</v>
      </c>
      <c r="C150" s="57" t="s">
        <v>243</v>
      </c>
      <c r="D150" s="63">
        <f>+D151+D152</f>
        <v>400000</v>
      </c>
      <c r="E150" s="63">
        <f t="shared" ref="E150:N150" si="140">+E151+E152</f>
        <v>31677.1</v>
      </c>
      <c r="F150" s="63">
        <f t="shared" si="140"/>
        <v>1640.0018</v>
      </c>
      <c r="G150" s="63">
        <f t="shared" si="140"/>
        <v>1124.9969999999998</v>
      </c>
      <c r="H150" s="63">
        <f t="shared" si="140"/>
        <v>0</v>
      </c>
      <c r="I150" s="63">
        <f t="shared" si="140"/>
        <v>17311.378799999999</v>
      </c>
      <c r="J150" s="63">
        <f t="shared" si="140"/>
        <v>29816.888999999999</v>
      </c>
      <c r="K150" s="63">
        <f t="shared" ref="K150:L150" si="141">+K151+K152</f>
        <v>23704.996400000004</v>
      </c>
      <c r="L150" s="63">
        <f t="shared" si="141"/>
        <v>10791.9398</v>
      </c>
      <c r="M150" s="63">
        <f t="shared" ref="M150" si="142">+M151+M152</f>
        <v>10628.758999999998</v>
      </c>
      <c r="N150" s="63">
        <f t="shared" si="140"/>
        <v>126696.0618</v>
      </c>
    </row>
    <row r="151" spans="2:15" x14ac:dyDescent="0.2">
      <c r="B151" s="49" t="s">
        <v>244</v>
      </c>
      <c r="C151" s="64" t="s">
        <v>245</v>
      </c>
      <c r="D151" s="23">
        <v>300000</v>
      </c>
      <c r="E151" s="23">
        <v>31677.1</v>
      </c>
      <c r="F151" s="23">
        <v>0</v>
      </c>
      <c r="G151" s="23">
        <v>0</v>
      </c>
      <c r="H151" s="23">
        <v>0</v>
      </c>
      <c r="I151" s="23">
        <v>5655.8933999999999</v>
      </c>
      <c r="J151" s="23">
        <v>0</v>
      </c>
      <c r="K151" s="23">
        <v>0</v>
      </c>
      <c r="L151" s="23">
        <v>0</v>
      </c>
      <c r="M151" s="23">
        <v>0</v>
      </c>
      <c r="N151" s="23">
        <f t="shared" ref="N151:N152" si="143">+E151+F151+G151+H151+I151+J151+K151+L151+M151</f>
        <v>37332.993399999999</v>
      </c>
    </row>
    <row r="152" spans="2:15" ht="31.5" customHeight="1" x14ac:dyDescent="0.2">
      <c r="B152" s="32" t="s">
        <v>246</v>
      </c>
      <c r="C152" s="47" t="s">
        <v>247</v>
      </c>
      <c r="D152" s="23">
        <v>100000</v>
      </c>
      <c r="E152" s="23">
        <v>0</v>
      </c>
      <c r="F152" s="23">
        <v>1640.0018</v>
      </c>
      <c r="G152" s="23">
        <v>1124.9969999999998</v>
      </c>
      <c r="H152" s="23">
        <v>0</v>
      </c>
      <c r="I152" s="23">
        <v>11655.4854</v>
      </c>
      <c r="J152" s="23">
        <v>29816.888999999999</v>
      </c>
      <c r="K152" s="23">
        <v>23704.996400000004</v>
      </c>
      <c r="L152" s="23">
        <v>10791.9398</v>
      </c>
      <c r="M152" s="23">
        <v>10628.758999999998</v>
      </c>
      <c r="N152" s="23">
        <f t="shared" si="143"/>
        <v>89363.068399999989</v>
      </c>
    </row>
    <row r="153" spans="2:15" x14ac:dyDescent="0.2">
      <c r="B153" s="34">
        <v>239</v>
      </c>
      <c r="C153" s="54" t="s">
        <v>248</v>
      </c>
      <c r="D153" s="17">
        <f>+D154+D155+D156+D157+D158+D159+D160+D161+D162+D163+D164</f>
        <v>9443999</v>
      </c>
      <c r="E153" s="17">
        <f t="shared" ref="E153:N153" si="144">+E154+E155+E156+E157+E158+E159+E160+E161</f>
        <v>170064.38479999997</v>
      </c>
      <c r="F153" s="17">
        <f t="shared" si="144"/>
        <v>1631682.1433999999</v>
      </c>
      <c r="G153" s="17">
        <f t="shared" si="144"/>
        <v>58350.747600000002</v>
      </c>
      <c r="H153" s="17">
        <f t="shared" si="144"/>
        <v>1541718.3616999995</v>
      </c>
      <c r="I153" s="17">
        <f t="shared" si="144"/>
        <v>1047585.7539440001</v>
      </c>
      <c r="J153" s="17">
        <f t="shared" si="144"/>
        <v>378886.21179999999</v>
      </c>
      <c r="K153" s="17">
        <f t="shared" ref="K153:L153" si="145">+K154+K155+K156+K157+K158+K159+K160+K161</f>
        <v>3933180.3709999993</v>
      </c>
      <c r="L153" s="17">
        <f t="shared" si="145"/>
        <v>724264.67729999998</v>
      </c>
      <c r="M153" s="17">
        <f t="shared" ref="M153" si="146">+M154+M155+M156+M157+M158+M159+M160+M161</f>
        <v>5340945.5661999993</v>
      </c>
      <c r="N153" s="17">
        <f t="shared" si="144"/>
        <v>14826678.217743998</v>
      </c>
    </row>
    <row r="154" spans="2:15" x14ac:dyDescent="0.2">
      <c r="B154" s="32" t="s">
        <v>249</v>
      </c>
      <c r="C154" s="47" t="s">
        <v>250</v>
      </c>
      <c r="D154" s="23">
        <v>800000</v>
      </c>
      <c r="E154" s="23">
        <v>155007.58479999998</v>
      </c>
      <c r="F154" s="23">
        <v>39020.720000000001</v>
      </c>
      <c r="G154" s="23">
        <v>33043.480000000003</v>
      </c>
      <c r="H154" s="23">
        <v>71993.157000000007</v>
      </c>
      <c r="I154" s="23">
        <v>162488.5306</v>
      </c>
      <c r="J154" s="23">
        <v>35826.57</v>
      </c>
      <c r="K154" s="23">
        <v>1190.0005000000001</v>
      </c>
      <c r="L154" s="23">
        <v>120072.86989999999</v>
      </c>
      <c r="M154" s="23">
        <v>38708</v>
      </c>
      <c r="N154" s="23">
        <f t="shared" ref="N154:N164" si="147">+E154+F154+G154+H154+I154+J154+K154+L154+M154</f>
        <v>657350.91280000005</v>
      </c>
    </row>
    <row r="155" spans="2:15" ht="16.5" customHeight="1" x14ac:dyDescent="0.2">
      <c r="B155" s="32" t="s">
        <v>251</v>
      </c>
      <c r="C155" s="47" t="s">
        <v>252</v>
      </c>
      <c r="D155" s="23">
        <v>7428000</v>
      </c>
      <c r="E155" s="23">
        <v>13732.25</v>
      </c>
      <c r="F155" s="23">
        <v>1529624.4065999999</v>
      </c>
      <c r="G155" s="23">
        <v>8403.1104000000014</v>
      </c>
      <c r="H155" s="23">
        <v>1263681.8115999999</v>
      </c>
      <c r="I155" s="23">
        <v>522191.34280000004</v>
      </c>
      <c r="J155" s="23">
        <v>268261.07020000002</v>
      </c>
      <c r="K155" s="23">
        <v>81602.793799999985</v>
      </c>
      <c r="L155" s="23">
        <v>461428.35639999999</v>
      </c>
      <c r="M155" s="23">
        <v>4986267.8039999995</v>
      </c>
      <c r="N155" s="23">
        <f t="shared" si="147"/>
        <v>9135192.9457999989</v>
      </c>
    </row>
    <row r="156" spans="2:15" x14ac:dyDescent="0.2">
      <c r="B156" s="32" t="s">
        <v>253</v>
      </c>
      <c r="C156" s="33" t="s">
        <v>254</v>
      </c>
      <c r="D156" s="23">
        <v>100000</v>
      </c>
      <c r="E156" s="23">
        <v>0</v>
      </c>
      <c r="F156" s="23">
        <v>0</v>
      </c>
      <c r="G156" s="23">
        <v>0</v>
      </c>
      <c r="H156" s="23">
        <v>0</v>
      </c>
      <c r="I156" s="23">
        <v>4958.8319999999994</v>
      </c>
      <c r="J156" s="23">
        <v>4631.5</v>
      </c>
      <c r="K156" s="23">
        <v>0</v>
      </c>
      <c r="L156" s="23">
        <v>0</v>
      </c>
      <c r="M156" s="23">
        <v>0</v>
      </c>
      <c r="N156" s="23">
        <f t="shared" si="147"/>
        <v>9590.3319999999985</v>
      </c>
    </row>
    <row r="157" spans="2:15" ht="15.75" customHeight="1" x14ac:dyDescent="0.2">
      <c r="B157" s="49" t="s">
        <v>255</v>
      </c>
      <c r="C157" s="64" t="s">
        <v>256</v>
      </c>
      <c r="D157" s="23">
        <v>50999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f t="shared" si="147"/>
        <v>0</v>
      </c>
    </row>
    <row r="158" spans="2:15" x14ac:dyDescent="0.2">
      <c r="B158" s="49" t="s">
        <v>257</v>
      </c>
      <c r="C158" s="64" t="s">
        <v>258</v>
      </c>
      <c r="D158" s="23">
        <v>50000</v>
      </c>
      <c r="E158" s="23">
        <v>0</v>
      </c>
      <c r="F158" s="23">
        <v>59000</v>
      </c>
      <c r="G158" s="23">
        <v>2119.3000000000002</v>
      </c>
      <c r="H158" s="23">
        <v>0</v>
      </c>
      <c r="I158" s="23">
        <v>89299.197390000001</v>
      </c>
      <c r="J158" s="23">
        <v>25960</v>
      </c>
      <c r="K158" s="23">
        <v>5273.0120000000006</v>
      </c>
      <c r="L158" s="23">
        <v>61063.85</v>
      </c>
      <c r="M158" s="23">
        <v>113213.52</v>
      </c>
      <c r="N158" s="23">
        <f t="shared" si="147"/>
        <v>355928.87939000002</v>
      </c>
    </row>
    <row r="159" spans="2:15" ht="16.5" customHeight="1" x14ac:dyDescent="0.2">
      <c r="B159" s="32" t="s">
        <v>259</v>
      </c>
      <c r="C159" s="47" t="s">
        <v>260</v>
      </c>
      <c r="D159" s="23">
        <v>800000</v>
      </c>
      <c r="E159" s="23">
        <v>1324.55</v>
      </c>
      <c r="F159" s="23">
        <v>4037.0168000000003</v>
      </c>
      <c r="G159" s="23">
        <v>12715.774399999998</v>
      </c>
      <c r="H159" s="23">
        <v>155754.81390000001</v>
      </c>
      <c r="I159" s="23">
        <v>247770.83835399998</v>
      </c>
      <c r="J159" s="23">
        <v>20523.621999999999</v>
      </c>
      <c r="K159" s="23">
        <v>3808001.5586999995</v>
      </c>
      <c r="L159" s="23">
        <v>54174.602400000003</v>
      </c>
      <c r="M159" s="23">
        <v>20606.863799999999</v>
      </c>
      <c r="N159" s="23">
        <f t="shared" si="147"/>
        <v>4324909.640354</v>
      </c>
    </row>
    <row r="160" spans="2:15" ht="16.5" customHeight="1" x14ac:dyDescent="0.2">
      <c r="B160" s="32" t="s">
        <v>261</v>
      </c>
      <c r="C160" s="47" t="s">
        <v>262</v>
      </c>
      <c r="D160" s="42">
        <v>100000</v>
      </c>
      <c r="E160" s="42">
        <v>0</v>
      </c>
      <c r="F160" s="42">
        <v>0</v>
      </c>
      <c r="G160" s="42">
        <v>0</v>
      </c>
      <c r="H160" s="42">
        <v>13723.4</v>
      </c>
      <c r="I160" s="42">
        <v>1510.4</v>
      </c>
      <c r="J160" s="42">
        <v>0</v>
      </c>
      <c r="K160" s="42">
        <v>37113.006000000001</v>
      </c>
      <c r="L160" s="42">
        <v>0</v>
      </c>
      <c r="M160" s="42">
        <v>0</v>
      </c>
      <c r="N160" s="23">
        <f t="shared" si="147"/>
        <v>52346.805999999997</v>
      </c>
    </row>
    <row r="161" spans="2:14" ht="16.5" customHeight="1" x14ac:dyDescent="0.2">
      <c r="B161" s="32" t="s">
        <v>263</v>
      </c>
      <c r="C161" s="47" t="s">
        <v>264</v>
      </c>
      <c r="D161" s="42">
        <v>100000</v>
      </c>
      <c r="E161" s="42">
        <v>0</v>
      </c>
      <c r="F161" s="42">
        <v>0</v>
      </c>
      <c r="G161" s="42">
        <v>2069.0828000000001</v>
      </c>
      <c r="H161" s="42">
        <v>36565.179199999999</v>
      </c>
      <c r="I161" s="42">
        <v>19366.612799999999</v>
      </c>
      <c r="J161" s="42">
        <v>23683.4496</v>
      </c>
      <c r="K161" s="42">
        <v>0</v>
      </c>
      <c r="L161" s="42">
        <v>27524.998599999999</v>
      </c>
      <c r="M161" s="42">
        <v>182149.37840000002</v>
      </c>
      <c r="N161" s="23">
        <f t="shared" si="147"/>
        <v>291358.70140000002</v>
      </c>
    </row>
    <row r="162" spans="2:14" ht="16.5" customHeight="1" x14ac:dyDescent="0.2">
      <c r="B162" s="32" t="s">
        <v>362</v>
      </c>
      <c r="C162" s="47" t="s">
        <v>363</v>
      </c>
      <c r="D162" s="42">
        <v>5000</v>
      </c>
      <c r="E162" s="42">
        <v>0</v>
      </c>
      <c r="F162" s="42">
        <v>0</v>
      </c>
      <c r="G162" s="42">
        <v>0</v>
      </c>
      <c r="H162" s="42">
        <v>0</v>
      </c>
      <c r="I162" s="42">
        <v>0</v>
      </c>
      <c r="J162" s="42">
        <v>0</v>
      </c>
      <c r="K162" s="42">
        <v>0</v>
      </c>
      <c r="L162" s="42">
        <v>0</v>
      </c>
      <c r="M162" s="42">
        <v>0</v>
      </c>
      <c r="N162" s="23">
        <f t="shared" si="147"/>
        <v>0</v>
      </c>
    </row>
    <row r="163" spans="2:14" ht="16.5" customHeight="1" x14ac:dyDescent="0.2">
      <c r="B163" s="32" t="s">
        <v>364</v>
      </c>
      <c r="C163" s="47" t="s">
        <v>365</v>
      </c>
      <c r="D163" s="42">
        <v>5000</v>
      </c>
      <c r="E163" s="42">
        <v>0</v>
      </c>
      <c r="F163" s="42">
        <v>0</v>
      </c>
      <c r="G163" s="42">
        <v>0</v>
      </c>
      <c r="H163" s="42">
        <v>0</v>
      </c>
      <c r="I163" s="42">
        <v>0</v>
      </c>
      <c r="J163" s="42">
        <v>0</v>
      </c>
      <c r="K163" s="42">
        <v>0</v>
      </c>
      <c r="L163" s="42">
        <v>0</v>
      </c>
      <c r="M163" s="42">
        <v>0</v>
      </c>
      <c r="N163" s="23">
        <f t="shared" si="147"/>
        <v>0</v>
      </c>
    </row>
    <row r="164" spans="2:14" ht="16.5" customHeight="1" x14ac:dyDescent="0.2">
      <c r="B164" s="32" t="s">
        <v>366</v>
      </c>
      <c r="C164" s="47" t="s">
        <v>367</v>
      </c>
      <c r="D164" s="42">
        <v>5000</v>
      </c>
      <c r="E164" s="42">
        <v>0</v>
      </c>
      <c r="F164" s="42">
        <v>0</v>
      </c>
      <c r="G164" s="42">
        <v>0</v>
      </c>
      <c r="H164" s="42">
        <v>0</v>
      </c>
      <c r="I164" s="42">
        <v>0</v>
      </c>
      <c r="J164" s="42">
        <v>0</v>
      </c>
      <c r="K164" s="42">
        <v>0</v>
      </c>
      <c r="L164" s="42">
        <v>0</v>
      </c>
      <c r="M164" s="42">
        <v>0</v>
      </c>
      <c r="N164" s="23">
        <f t="shared" si="147"/>
        <v>0</v>
      </c>
    </row>
    <row r="165" spans="2:14" x14ac:dyDescent="0.2">
      <c r="B165" s="45">
        <v>24</v>
      </c>
      <c r="C165" s="65" t="s">
        <v>265</v>
      </c>
      <c r="D165" s="14">
        <f>+D166</f>
        <v>1580170</v>
      </c>
      <c r="E165" s="14">
        <f t="shared" ref="E165:N165" si="148">+E166</f>
        <v>60000</v>
      </c>
      <c r="F165" s="14">
        <f t="shared" si="148"/>
        <v>20000</v>
      </c>
      <c r="G165" s="14">
        <f t="shared" si="148"/>
        <v>132955</v>
      </c>
      <c r="H165" s="14">
        <f t="shared" si="148"/>
        <v>150000</v>
      </c>
      <c r="I165" s="14">
        <f t="shared" si="148"/>
        <v>20000</v>
      </c>
      <c r="J165" s="14">
        <f t="shared" si="148"/>
        <v>0</v>
      </c>
      <c r="K165" s="14">
        <f t="shared" si="148"/>
        <v>446400</v>
      </c>
      <c r="L165" s="14">
        <f t="shared" si="148"/>
        <v>39000</v>
      </c>
      <c r="M165" s="14">
        <f t="shared" si="148"/>
        <v>0</v>
      </c>
      <c r="N165" s="14">
        <f t="shared" si="148"/>
        <v>868355</v>
      </c>
    </row>
    <row r="166" spans="2:14" ht="25.5" x14ac:dyDescent="0.2">
      <c r="B166" s="34">
        <v>241</v>
      </c>
      <c r="C166" s="54" t="s">
        <v>266</v>
      </c>
      <c r="D166" s="66">
        <f>+D167+D168+D169</f>
        <v>1580170</v>
      </c>
      <c r="E166" s="66">
        <f t="shared" ref="E166:N166" si="149">+E167+E168+E169</f>
        <v>60000</v>
      </c>
      <c r="F166" s="66">
        <f t="shared" si="149"/>
        <v>20000</v>
      </c>
      <c r="G166" s="66">
        <f t="shared" si="149"/>
        <v>132955</v>
      </c>
      <c r="H166" s="66">
        <f t="shared" si="149"/>
        <v>150000</v>
      </c>
      <c r="I166" s="66">
        <f t="shared" si="149"/>
        <v>20000</v>
      </c>
      <c r="J166" s="66">
        <f t="shared" si="149"/>
        <v>0</v>
      </c>
      <c r="K166" s="66">
        <f t="shared" ref="K166:L166" si="150">+K167+K168+K169</f>
        <v>446400</v>
      </c>
      <c r="L166" s="66">
        <f t="shared" si="150"/>
        <v>39000</v>
      </c>
      <c r="M166" s="66">
        <f t="shared" ref="M166" si="151">+M167+M168+M169</f>
        <v>0</v>
      </c>
      <c r="N166" s="66">
        <f t="shared" si="149"/>
        <v>868355</v>
      </c>
    </row>
    <row r="167" spans="2:14" ht="18.75" customHeight="1" x14ac:dyDescent="0.2">
      <c r="B167" s="32" t="s">
        <v>267</v>
      </c>
      <c r="C167" s="47" t="s">
        <v>268</v>
      </c>
      <c r="D167" s="23">
        <v>1000000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356400</v>
      </c>
      <c r="L167" s="23">
        <v>0</v>
      </c>
      <c r="M167" s="23">
        <v>0</v>
      </c>
      <c r="N167" s="23">
        <f t="shared" ref="N167:N169" si="152">+E167+F167+G167+H167+I167+J167+K167+L167+M167</f>
        <v>356400</v>
      </c>
    </row>
    <row r="168" spans="2:14" ht="24" customHeight="1" x14ac:dyDescent="0.2">
      <c r="B168" s="32" t="s">
        <v>269</v>
      </c>
      <c r="C168" s="67" t="s">
        <v>270</v>
      </c>
      <c r="D168" s="23">
        <v>300016</v>
      </c>
      <c r="E168" s="23">
        <v>60000</v>
      </c>
      <c r="F168" s="23">
        <v>20000</v>
      </c>
      <c r="G168" s="23">
        <v>132955</v>
      </c>
      <c r="H168" s="23">
        <v>150000</v>
      </c>
      <c r="I168" s="23">
        <v>20000</v>
      </c>
      <c r="J168" s="23">
        <v>0</v>
      </c>
      <c r="K168" s="23">
        <v>90000</v>
      </c>
      <c r="L168" s="23">
        <v>39000</v>
      </c>
      <c r="M168" s="23">
        <v>0</v>
      </c>
      <c r="N168" s="23">
        <f t="shared" si="152"/>
        <v>511955</v>
      </c>
    </row>
    <row r="169" spans="2:14" ht="25.5" x14ac:dyDescent="0.2">
      <c r="B169" s="32" t="s">
        <v>271</v>
      </c>
      <c r="C169" s="67" t="s">
        <v>368</v>
      </c>
      <c r="D169" s="42">
        <v>280154</v>
      </c>
      <c r="E169" s="42">
        <v>0</v>
      </c>
      <c r="F169" s="42">
        <v>0</v>
      </c>
      <c r="G169" s="42">
        <v>0</v>
      </c>
      <c r="H169" s="42">
        <v>0</v>
      </c>
      <c r="I169" s="42">
        <v>0</v>
      </c>
      <c r="J169" s="42">
        <v>0</v>
      </c>
      <c r="K169" s="42">
        <v>0</v>
      </c>
      <c r="L169" s="42">
        <v>0</v>
      </c>
      <c r="M169" s="42">
        <v>0</v>
      </c>
      <c r="N169" s="23">
        <f t="shared" si="152"/>
        <v>0</v>
      </c>
    </row>
    <row r="170" spans="2:14" ht="27" customHeight="1" x14ac:dyDescent="0.2">
      <c r="B170" s="45">
        <v>26</v>
      </c>
      <c r="C170" s="68" t="s">
        <v>272</v>
      </c>
      <c r="D170" s="14">
        <f>+D171+D176+D179+D182+D185</f>
        <v>17807067</v>
      </c>
      <c r="E170" s="14">
        <f t="shared" ref="E170:N170" si="153">+E171+E176+E179+E182+E185</f>
        <v>0</v>
      </c>
      <c r="F170" s="14">
        <f t="shared" si="153"/>
        <v>25722.0648</v>
      </c>
      <c r="G170" s="14">
        <f t="shared" si="153"/>
        <v>153356.44620000001</v>
      </c>
      <c r="H170" s="14">
        <f t="shared" si="153"/>
        <v>62445.599999999999</v>
      </c>
      <c r="I170" s="14">
        <f t="shared" si="153"/>
        <v>1029080.5586</v>
      </c>
      <c r="J170" s="14">
        <f t="shared" si="153"/>
        <v>268085.44371999998</v>
      </c>
      <c r="K170" s="14">
        <f t="shared" ref="K170:L170" si="154">+K171+K176+K179+K182+K185</f>
        <v>3498179.27</v>
      </c>
      <c r="L170" s="14">
        <f t="shared" si="154"/>
        <v>1231580.101</v>
      </c>
      <c r="M170" s="14">
        <f t="shared" ref="M170" si="155">+M171+M176+M179+M182+M185</f>
        <v>10438497.002</v>
      </c>
      <c r="N170" s="14">
        <f t="shared" si="153"/>
        <v>16706946.48632</v>
      </c>
    </row>
    <row r="171" spans="2:14" ht="15" customHeight="1" x14ac:dyDescent="0.2">
      <c r="B171" s="34">
        <v>261</v>
      </c>
      <c r="C171" s="54" t="s">
        <v>273</v>
      </c>
      <c r="D171" s="17">
        <f>+D172+D173+D174+D175</f>
        <v>7207067</v>
      </c>
      <c r="E171" s="17">
        <f t="shared" ref="E171:N171" si="156">+E172+E173+E174+E175</f>
        <v>0</v>
      </c>
      <c r="F171" s="17">
        <f t="shared" si="156"/>
        <v>25722.0648</v>
      </c>
      <c r="G171" s="17">
        <f t="shared" si="156"/>
        <v>153356.44620000001</v>
      </c>
      <c r="H171" s="17">
        <f t="shared" si="156"/>
        <v>62445.599999999999</v>
      </c>
      <c r="I171" s="17">
        <f t="shared" si="156"/>
        <v>664080.5514</v>
      </c>
      <c r="J171" s="17">
        <f t="shared" si="156"/>
        <v>264835.48300000001</v>
      </c>
      <c r="K171" s="17">
        <f t="shared" ref="K171:L171" si="157">+K172+K173+K174+K175</f>
        <v>58106.15</v>
      </c>
      <c r="L171" s="17">
        <f t="shared" si="157"/>
        <v>129670.2</v>
      </c>
      <c r="M171" s="17">
        <f t="shared" ref="M171" si="158">+M172+M173+M174+M175</f>
        <v>6795976.1239999998</v>
      </c>
      <c r="N171" s="17">
        <f t="shared" si="156"/>
        <v>8154192.6194000002</v>
      </c>
    </row>
    <row r="172" spans="2:14" x14ac:dyDescent="0.2">
      <c r="B172" s="32" t="s">
        <v>274</v>
      </c>
      <c r="C172" s="47" t="s">
        <v>275</v>
      </c>
      <c r="D172" s="23">
        <v>1343922</v>
      </c>
      <c r="E172" s="23">
        <v>0</v>
      </c>
      <c r="F172" s="23">
        <v>25722.0648</v>
      </c>
      <c r="G172" s="23">
        <v>92040</v>
      </c>
      <c r="H172" s="23">
        <v>62445.599999999999</v>
      </c>
      <c r="I172" s="23">
        <v>430971.4</v>
      </c>
      <c r="J172" s="23">
        <v>141242.46</v>
      </c>
      <c r="K172" s="23">
        <v>58106.15</v>
      </c>
      <c r="L172" s="23">
        <v>129670.2</v>
      </c>
      <c r="M172" s="23">
        <v>4130</v>
      </c>
      <c r="N172" s="23">
        <f t="shared" ref="N172:N175" si="159">+E172+F172+G172+H172+I172+J172+K172+L172+M172</f>
        <v>944327.87479999999</v>
      </c>
    </row>
    <row r="173" spans="2:14" ht="17.25" customHeight="1" x14ac:dyDescent="0.2">
      <c r="B173" s="32" t="s">
        <v>276</v>
      </c>
      <c r="C173" s="47" t="s">
        <v>277</v>
      </c>
      <c r="D173" s="23">
        <v>5363145</v>
      </c>
      <c r="E173" s="23">
        <v>0</v>
      </c>
      <c r="F173" s="23">
        <v>0</v>
      </c>
      <c r="G173" s="23">
        <v>61316.446199999991</v>
      </c>
      <c r="H173" s="23">
        <v>0</v>
      </c>
      <c r="I173" s="23">
        <v>233109.1514</v>
      </c>
      <c r="J173" s="23">
        <v>74999.974000000002</v>
      </c>
      <c r="K173" s="23">
        <v>0</v>
      </c>
      <c r="L173" s="23">
        <v>0</v>
      </c>
      <c r="M173" s="23">
        <v>6547671.3672000002</v>
      </c>
      <c r="N173" s="23">
        <f t="shared" si="159"/>
        <v>6917096.9388000006</v>
      </c>
    </row>
    <row r="174" spans="2:14" ht="18" customHeight="1" x14ac:dyDescent="0.2">
      <c r="B174" s="32" t="s">
        <v>278</v>
      </c>
      <c r="C174" s="47" t="s">
        <v>279</v>
      </c>
      <c r="D174" s="23">
        <v>200000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48593.048999999999</v>
      </c>
      <c r="K174" s="23">
        <v>0</v>
      </c>
      <c r="L174" s="23">
        <v>0</v>
      </c>
      <c r="M174" s="23">
        <v>0</v>
      </c>
      <c r="N174" s="23">
        <f t="shared" si="159"/>
        <v>48593.048999999999</v>
      </c>
    </row>
    <row r="175" spans="2:14" ht="18.75" customHeight="1" x14ac:dyDescent="0.2">
      <c r="B175" s="32" t="s">
        <v>280</v>
      </c>
      <c r="C175" s="47" t="s">
        <v>281</v>
      </c>
      <c r="D175" s="23">
        <v>300000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3">
        <v>244174.7568</v>
      </c>
      <c r="N175" s="23">
        <f t="shared" si="159"/>
        <v>244174.7568</v>
      </c>
    </row>
    <row r="176" spans="2:14" ht="25.5" x14ac:dyDescent="0.2">
      <c r="B176" s="34">
        <v>262</v>
      </c>
      <c r="C176" s="54" t="s">
        <v>282</v>
      </c>
      <c r="D176" s="17">
        <f>+D177+D178</f>
        <v>150000</v>
      </c>
      <c r="E176" s="17">
        <f t="shared" ref="E176:N176" si="160">+E177+E178</f>
        <v>0</v>
      </c>
      <c r="F176" s="17">
        <f t="shared" si="160"/>
        <v>0</v>
      </c>
      <c r="G176" s="17">
        <f t="shared" si="160"/>
        <v>0</v>
      </c>
      <c r="H176" s="17">
        <f t="shared" si="160"/>
        <v>0</v>
      </c>
      <c r="I176" s="17">
        <f t="shared" si="160"/>
        <v>0</v>
      </c>
      <c r="J176" s="17">
        <f t="shared" si="160"/>
        <v>0</v>
      </c>
      <c r="K176" s="17">
        <f t="shared" ref="K176:L176" si="161">+K177+K178</f>
        <v>0</v>
      </c>
      <c r="L176" s="17">
        <f t="shared" si="161"/>
        <v>7788</v>
      </c>
      <c r="M176" s="17">
        <f t="shared" ref="M176" si="162">+M177+M178</f>
        <v>76528.899999999994</v>
      </c>
      <c r="N176" s="17">
        <f t="shared" si="160"/>
        <v>84316.9</v>
      </c>
    </row>
    <row r="177" spans="2:14" ht="18" customHeight="1" x14ac:dyDescent="0.2">
      <c r="B177" s="32" t="s">
        <v>283</v>
      </c>
      <c r="C177" s="47" t="s">
        <v>284</v>
      </c>
      <c r="D177" s="23">
        <v>100000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7788</v>
      </c>
      <c r="M177" s="23">
        <v>76528.899999999994</v>
      </c>
      <c r="N177" s="23">
        <f t="shared" ref="N177:N178" si="163">+E177+F177+G177+H177+I177+J177+K177+L177+M177</f>
        <v>84316.9</v>
      </c>
    </row>
    <row r="178" spans="2:14" ht="19.5" customHeight="1" x14ac:dyDescent="0.2">
      <c r="B178" s="32" t="s">
        <v>285</v>
      </c>
      <c r="C178" s="47" t="s">
        <v>286</v>
      </c>
      <c r="D178" s="23">
        <v>50000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  <c r="M178" s="23">
        <v>0</v>
      </c>
      <c r="N178" s="23">
        <f t="shared" si="163"/>
        <v>0</v>
      </c>
    </row>
    <row r="179" spans="2:14" ht="25.5" x14ac:dyDescent="0.2">
      <c r="B179" s="69">
        <v>264</v>
      </c>
      <c r="C179" s="41" t="s">
        <v>287</v>
      </c>
      <c r="D179" s="70">
        <f>+D180+D181</f>
        <v>3450000</v>
      </c>
      <c r="E179" s="70">
        <f t="shared" ref="E179:N179" si="164">+E180+E181</f>
        <v>0</v>
      </c>
      <c r="F179" s="70">
        <f t="shared" si="164"/>
        <v>0</v>
      </c>
      <c r="G179" s="70">
        <f t="shared" si="164"/>
        <v>0</v>
      </c>
      <c r="H179" s="70">
        <f t="shared" si="164"/>
        <v>0</v>
      </c>
      <c r="I179" s="70">
        <f t="shared" si="164"/>
        <v>0</v>
      </c>
      <c r="J179" s="70">
        <f t="shared" si="164"/>
        <v>0</v>
      </c>
      <c r="K179" s="70">
        <f t="shared" ref="K179:L179" si="165">+K180+K181</f>
        <v>0</v>
      </c>
      <c r="L179" s="70">
        <f t="shared" si="165"/>
        <v>0</v>
      </c>
      <c r="M179" s="70">
        <f t="shared" ref="M179" si="166">+M180+M181</f>
        <v>0</v>
      </c>
      <c r="N179" s="70">
        <f t="shared" si="164"/>
        <v>0</v>
      </c>
    </row>
    <row r="180" spans="2:14" ht="18.75" customHeight="1" x14ac:dyDescent="0.2">
      <c r="B180" s="32" t="s">
        <v>288</v>
      </c>
      <c r="C180" s="44" t="s">
        <v>289</v>
      </c>
      <c r="D180" s="23">
        <v>3350000</v>
      </c>
      <c r="E180" s="23">
        <v>0</v>
      </c>
      <c r="F180" s="23">
        <v>0</v>
      </c>
      <c r="G180" s="23">
        <v>0</v>
      </c>
      <c r="H180" s="23">
        <v>0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f t="shared" ref="N180:N181" si="167">+E180+F180+G180+H180+I180+J180+K180+L180+M180</f>
        <v>0</v>
      </c>
    </row>
    <row r="181" spans="2:14" ht="16.5" customHeight="1" x14ac:dyDescent="0.2">
      <c r="B181" s="49" t="s">
        <v>290</v>
      </c>
      <c r="C181" s="71" t="s">
        <v>291</v>
      </c>
      <c r="D181" s="23">
        <v>100000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f t="shared" si="167"/>
        <v>0</v>
      </c>
    </row>
    <row r="182" spans="2:14" x14ac:dyDescent="0.2">
      <c r="B182" s="34">
        <v>265</v>
      </c>
      <c r="C182" s="54" t="s">
        <v>292</v>
      </c>
      <c r="D182" s="17">
        <f>+D183+D184</f>
        <v>2000000</v>
      </c>
      <c r="E182" s="17">
        <f t="shared" ref="E182:N182" si="168">+E183+E184</f>
        <v>0</v>
      </c>
      <c r="F182" s="17">
        <f t="shared" si="168"/>
        <v>0</v>
      </c>
      <c r="G182" s="17">
        <f t="shared" si="168"/>
        <v>0</v>
      </c>
      <c r="H182" s="17">
        <f t="shared" si="168"/>
        <v>0</v>
      </c>
      <c r="I182" s="17">
        <f t="shared" si="168"/>
        <v>365000.00719999999</v>
      </c>
      <c r="J182" s="17">
        <f t="shared" si="168"/>
        <v>3249.96072</v>
      </c>
      <c r="K182" s="17">
        <f t="shared" ref="K182:L182" si="169">+K183+K184</f>
        <v>3440073.12</v>
      </c>
      <c r="L182" s="17">
        <f t="shared" si="169"/>
        <v>1094121.9010000001</v>
      </c>
      <c r="M182" s="17">
        <f t="shared" ref="M182" si="170">+M183+M184</f>
        <v>3565991.9780000001</v>
      </c>
      <c r="N182" s="17">
        <f t="shared" si="168"/>
        <v>8468436.9669199996</v>
      </c>
    </row>
    <row r="183" spans="2:14" x14ac:dyDescent="0.2">
      <c r="B183" s="49" t="s">
        <v>293</v>
      </c>
      <c r="C183" s="64" t="s">
        <v>294</v>
      </c>
      <c r="D183" s="23">
        <v>1500000</v>
      </c>
      <c r="E183" s="23">
        <v>0</v>
      </c>
      <c r="F183" s="23">
        <v>0</v>
      </c>
      <c r="G183" s="23">
        <v>0</v>
      </c>
      <c r="H183" s="23">
        <v>0</v>
      </c>
      <c r="I183" s="23">
        <v>365000.00719999999</v>
      </c>
      <c r="J183" s="23">
        <v>3249.96072</v>
      </c>
      <c r="K183" s="23">
        <v>3440073.12</v>
      </c>
      <c r="L183" s="23">
        <v>227940.01</v>
      </c>
      <c r="M183" s="23">
        <v>0</v>
      </c>
      <c r="N183" s="23">
        <f t="shared" ref="N183:N184" si="171">+E183+F183+G183+H183+I183+J183+K183+L183+M183</f>
        <v>4036263.0979199996</v>
      </c>
    </row>
    <row r="184" spans="2:14" x14ac:dyDescent="0.2">
      <c r="B184" s="49" t="s">
        <v>295</v>
      </c>
      <c r="C184" s="64" t="s">
        <v>296</v>
      </c>
      <c r="D184" s="23">
        <v>500000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866181.89099999995</v>
      </c>
      <c r="M184" s="23">
        <v>3565991.9780000001</v>
      </c>
      <c r="N184" s="23">
        <f t="shared" si="171"/>
        <v>4432173.8689999999</v>
      </c>
    </row>
    <row r="185" spans="2:14" x14ac:dyDescent="0.2">
      <c r="B185" s="34">
        <v>268</v>
      </c>
      <c r="C185" s="54" t="s">
        <v>297</v>
      </c>
      <c r="D185" s="17">
        <f>+D186</f>
        <v>5000000</v>
      </c>
      <c r="E185" s="17">
        <f t="shared" ref="E185:N185" si="172">+E186</f>
        <v>0</v>
      </c>
      <c r="F185" s="17">
        <f t="shared" si="172"/>
        <v>0</v>
      </c>
      <c r="G185" s="17">
        <f t="shared" si="172"/>
        <v>0</v>
      </c>
      <c r="H185" s="17">
        <f t="shared" si="172"/>
        <v>0</v>
      </c>
      <c r="I185" s="17">
        <f t="shared" si="172"/>
        <v>0</v>
      </c>
      <c r="J185" s="17">
        <f t="shared" si="172"/>
        <v>0</v>
      </c>
      <c r="K185" s="17">
        <f t="shared" si="172"/>
        <v>0</v>
      </c>
      <c r="L185" s="17">
        <f t="shared" si="172"/>
        <v>0</v>
      </c>
      <c r="M185" s="17">
        <f t="shared" si="172"/>
        <v>0</v>
      </c>
      <c r="N185" s="17">
        <f t="shared" si="172"/>
        <v>0</v>
      </c>
    </row>
    <row r="186" spans="2:14" ht="22.5" customHeight="1" x14ac:dyDescent="0.2">
      <c r="B186" s="49" t="s">
        <v>298</v>
      </c>
      <c r="C186" s="64" t="s">
        <v>299</v>
      </c>
      <c r="D186" s="23">
        <v>5000000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f>+E186+F186+G186+H186+I186+J186+K186+L186+M186</f>
        <v>0</v>
      </c>
    </row>
    <row r="187" spans="2:14" ht="22.5" customHeight="1" x14ac:dyDescent="0.2">
      <c r="B187" s="45">
        <v>27</v>
      </c>
      <c r="C187" s="68" t="s">
        <v>300</v>
      </c>
      <c r="D187" s="14">
        <f>+D188+D189</f>
        <v>220125275</v>
      </c>
      <c r="E187" s="14">
        <f t="shared" ref="E187:N187" si="173">SUM(E188:E189)</f>
        <v>118000</v>
      </c>
      <c r="F187" s="14">
        <f t="shared" si="173"/>
        <v>0</v>
      </c>
      <c r="G187" s="14">
        <f t="shared" si="173"/>
        <v>66499792.220599994</v>
      </c>
      <c r="H187" s="14">
        <f t="shared" ref="H187:J187" si="174">SUM(H188:H189)</f>
        <v>0</v>
      </c>
      <c r="I187" s="14">
        <f t="shared" si="174"/>
        <v>299999.99504499999</v>
      </c>
      <c r="J187" s="14">
        <f t="shared" si="174"/>
        <v>0</v>
      </c>
      <c r="K187" s="14">
        <f t="shared" ref="K187:L187" si="175">SUM(K188:K189)</f>
        <v>299999.99504000001</v>
      </c>
      <c r="L187" s="14">
        <f t="shared" si="175"/>
        <v>270000.00080000004</v>
      </c>
      <c r="M187" s="14">
        <f t="shared" ref="M187" si="176">SUM(M188:M189)</f>
        <v>60000.002800000002</v>
      </c>
      <c r="N187" s="14">
        <f t="shared" si="173"/>
        <v>67547792.214285001</v>
      </c>
    </row>
    <row r="188" spans="2:14" ht="22.5" customHeight="1" x14ac:dyDescent="0.2">
      <c r="B188" s="49" t="s">
        <v>301</v>
      </c>
      <c r="C188" s="64" t="s">
        <v>302</v>
      </c>
      <c r="D188" s="23">
        <v>205758868</v>
      </c>
      <c r="E188" s="23">
        <v>0</v>
      </c>
      <c r="F188" s="23">
        <v>0</v>
      </c>
      <c r="G188" s="23">
        <v>66232325.549999997</v>
      </c>
      <c r="H188" s="23">
        <v>0</v>
      </c>
      <c r="I188" s="23">
        <v>0</v>
      </c>
      <c r="J188" s="23">
        <v>0</v>
      </c>
      <c r="K188" s="23">
        <v>0</v>
      </c>
      <c r="L188" s="23">
        <v>0</v>
      </c>
      <c r="M188" s="23">
        <v>0</v>
      </c>
      <c r="N188" s="23">
        <f t="shared" ref="N188:N189" si="177">+E188+F188+G188+H188+I188+J188+K188+L188+M188</f>
        <v>66232325.549999997</v>
      </c>
    </row>
    <row r="189" spans="2:14" ht="22.5" customHeight="1" x14ac:dyDescent="0.2">
      <c r="B189" s="32" t="s">
        <v>303</v>
      </c>
      <c r="C189" s="47" t="s">
        <v>304</v>
      </c>
      <c r="D189" s="23">
        <v>14366407</v>
      </c>
      <c r="E189" s="23">
        <v>118000</v>
      </c>
      <c r="F189" s="23">
        <v>0</v>
      </c>
      <c r="G189" s="23">
        <v>267466.67059999995</v>
      </c>
      <c r="H189" s="23">
        <v>0</v>
      </c>
      <c r="I189" s="23">
        <v>299999.99504499999</v>
      </c>
      <c r="J189" s="23">
        <v>0</v>
      </c>
      <c r="K189" s="23">
        <v>299999.99504000001</v>
      </c>
      <c r="L189" s="23">
        <v>270000.00080000004</v>
      </c>
      <c r="M189" s="23">
        <v>60000.002800000002</v>
      </c>
      <c r="N189" s="23">
        <f t="shared" si="177"/>
        <v>1315466.6642849999</v>
      </c>
    </row>
    <row r="190" spans="2:14" x14ac:dyDescent="0.2">
      <c r="B190" s="72"/>
      <c r="C190" s="73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</row>
    <row r="191" spans="2:14" x14ac:dyDescent="0.2">
      <c r="B191" s="75"/>
      <c r="C191" s="76" t="s">
        <v>305</v>
      </c>
      <c r="D191" s="77">
        <f>+D4+D42+D103+D165+D170+D187</f>
        <v>904915615.41000009</v>
      </c>
      <c r="E191" s="77">
        <f t="shared" ref="E191:N191" si="178">+E4+E42+E103+E165+E170+E187</f>
        <v>39767892.815480508</v>
      </c>
      <c r="F191" s="77">
        <f t="shared" si="178"/>
        <v>45864869.817036539</v>
      </c>
      <c r="G191" s="77">
        <f t="shared" si="178"/>
        <v>111531800.01919188</v>
      </c>
      <c r="H191" s="77">
        <f t="shared" si="178"/>
        <v>43513602.827515669</v>
      </c>
      <c r="I191" s="77">
        <f t="shared" si="178"/>
        <v>45894778.426367179</v>
      </c>
      <c r="J191" s="77">
        <f t="shared" si="178"/>
        <v>43832343.419689089</v>
      </c>
      <c r="K191" s="77">
        <f t="shared" ref="K191:L191" si="179">+K4+K42+K103+K165+K170+K187</f>
        <v>56160918.16759003</v>
      </c>
      <c r="L191" s="77">
        <f t="shared" si="179"/>
        <v>50754531.684572972</v>
      </c>
      <c r="M191" s="77">
        <f t="shared" ref="M191" si="180">+M4+M42+M103+M165+M170+M187</f>
        <v>62277464.64825511</v>
      </c>
      <c r="N191" s="77">
        <f t="shared" si="178"/>
        <v>499598201.82569909</v>
      </c>
    </row>
    <row r="192" spans="2:14" x14ac:dyDescent="0.2">
      <c r="B192" s="78"/>
      <c r="C192" s="79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</row>
    <row r="193" spans="2:14" ht="38.25" x14ac:dyDescent="0.2">
      <c r="B193" s="9" t="s">
        <v>306</v>
      </c>
      <c r="C193" s="81" t="s">
        <v>307</v>
      </c>
      <c r="D193" s="11">
        <f>+D194</f>
        <v>18100000</v>
      </c>
      <c r="E193" s="11">
        <f t="shared" ref="E193:N193" si="181">+E194</f>
        <v>1157869.35756485</v>
      </c>
      <c r="F193" s="11">
        <f t="shared" si="181"/>
        <v>1158530.89756485</v>
      </c>
      <c r="G193" s="11">
        <f t="shared" si="181"/>
        <v>1158530.89756485</v>
      </c>
      <c r="H193" s="11">
        <f t="shared" si="181"/>
        <v>1158530.89756485</v>
      </c>
      <c r="I193" s="11">
        <f t="shared" si="181"/>
        <v>1211190.8503247502</v>
      </c>
      <c r="J193" s="11">
        <f t="shared" si="181"/>
        <v>1182134.0613459002</v>
      </c>
      <c r="K193" s="11">
        <f t="shared" si="181"/>
        <v>1029567.1475000001</v>
      </c>
      <c r="L193" s="11">
        <f t="shared" si="181"/>
        <v>1334700.9786175</v>
      </c>
      <c r="M193" s="11">
        <f t="shared" si="181"/>
        <v>1182134.06305875</v>
      </c>
      <c r="N193" s="11">
        <f t="shared" si="181"/>
        <v>10573189.151106302</v>
      </c>
    </row>
    <row r="194" spans="2:14" ht="25.5" x14ac:dyDescent="0.2">
      <c r="B194" s="82" t="s">
        <v>308</v>
      </c>
      <c r="C194" s="83" t="s">
        <v>309</v>
      </c>
      <c r="D194" s="17">
        <f>+D195+D205</f>
        <v>18100000</v>
      </c>
      <c r="E194" s="17">
        <f t="shared" ref="E194:N194" si="182">+E195+E205</f>
        <v>1157869.35756485</v>
      </c>
      <c r="F194" s="17">
        <f t="shared" si="182"/>
        <v>1158530.89756485</v>
      </c>
      <c r="G194" s="17">
        <f t="shared" si="182"/>
        <v>1158530.89756485</v>
      </c>
      <c r="H194" s="17">
        <f t="shared" si="182"/>
        <v>1158530.89756485</v>
      </c>
      <c r="I194" s="17">
        <f t="shared" si="182"/>
        <v>1211190.8503247502</v>
      </c>
      <c r="J194" s="17">
        <f t="shared" si="182"/>
        <v>1182134.0613459002</v>
      </c>
      <c r="K194" s="17">
        <f t="shared" si="182"/>
        <v>1029567.1475000001</v>
      </c>
      <c r="L194" s="17">
        <f t="shared" si="182"/>
        <v>1334700.9786175</v>
      </c>
      <c r="M194" s="17">
        <f t="shared" ref="M194" si="183">+M195+M205</f>
        <v>1182134.06305875</v>
      </c>
      <c r="N194" s="17">
        <f t="shared" si="182"/>
        <v>10573189.151106302</v>
      </c>
    </row>
    <row r="195" spans="2:14" ht="21" customHeight="1" x14ac:dyDescent="0.2">
      <c r="B195" s="12">
        <v>21</v>
      </c>
      <c r="C195" s="84" t="s">
        <v>12</v>
      </c>
      <c r="D195" s="14">
        <f>+D196+D201</f>
        <v>17120000</v>
      </c>
      <c r="E195" s="14">
        <f t="shared" ref="E195:N195" si="184">+E196+E201</f>
        <v>1157869.35756485</v>
      </c>
      <c r="F195" s="14">
        <f t="shared" si="184"/>
        <v>1158530.89756485</v>
      </c>
      <c r="G195" s="14">
        <f t="shared" si="184"/>
        <v>1158530.89756485</v>
      </c>
      <c r="H195" s="14">
        <f t="shared" si="184"/>
        <v>1158530.89756485</v>
      </c>
      <c r="I195" s="14">
        <f t="shared" si="184"/>
        <v>1181044.8503247502</v>
      </c>
      <c r="J195" s="14">
        <f t="shared" si="184"/>
        <v>1182134.0613459002</v>
      </c>
      <c r="K195" s="14">
        <f t="shared" ref="K195:L195" si="185">+K196+K201</f>
        <v>1029567.1475000001</v>
      </c>
      <c r="L195" s="14">
        <f t="shared" si="185"/>
        <v>1334700.9786175</v>
      </c>
      <c r="M195" s="14">
        <f t="shared" ref="M195" si="186">+M196+M201</f>
        <v>1182134.06305875</v>
      </c>
      <c r="N195" s="14">
        <f t="shared" si="184"/>
        <v>10543043.151106302</v>
      </c>
    </row>
    <row r="196" spans="2:14" x14ac:dyDescent="0.2">
      <c r="B196" s="15" t="s">
        <v>310</v>
      </c>
      <c r="C196" s="85" t="s">
        <v>13</v>
      </c>
      <c r="D196" s="17">
        <f>+D197+D199</f>
        <v>14500000</v>
      </c>
      <c r="E196" s="17">
        <f t="shared" ref="E196:N196" si="187">+E197+E199</f>
        <v>1008897.0665000001</v>
      </c>
      <c r="F196" s="17">
        <f t="shared" si="187"/>
        <v>1008897.0665000001</v>
      </c>
      <c r="G196" s="17">
        <f t="shared" si="187"/>
        <v>1008897.0665000001</v>
      </c>
      <c r="H196" s="17">
        <f t="shared" si="187"/>
        <v>1008897.0665000001</v>
      </c>
      <c r="I196" s="17">
        <f t="shared" si="187"/>
        <v>1028613.2875000001</v>
      </c>
      <c r="J196" s="17">
        <f t="shared" si="187"/>
        <v>1029567.1460000002</v>
      </c>
      <c r="K196" s="17">
        <f t="shared" ref="K196:L196" si="188">+K197+K199</f>
        <v>1029567.1475000001</v>
      </c>
      <c r="L196" s="17">
        <f t="shared" si="188"/>
        <v>1029567.1475000001</v>
      </c>
      <c r="M196" s="17">
        <f t="shared" ref="M196" si="189">+M197+M199</f>
        <v>1029567.1475000001</v>
      </c>
      <c r="N196" s="17">
        <f t="shared" si="187"/>
        <v>9182470.1420000009</v>
      </c>
    </row>
    <row r="197" spans="2:14" x14ac:dyDescent="0.2">
      <c r="B197" s="18" t="s">
        <v>311</v>
      </c>
      <c r="C197" s="29" t="s">
        <v>14</v>
      </c>
      <c r="D197" s="20">
        <f>+D198</f>
        <v>13200000</v>
      </c>
      <c r="E197" s="20">
        <f t="shared" ref="E197:N197" si="190">+E198</f>
        <v>1008897.0665000001</v>
      </c>
      <c r="F197" s="20">
        <f t="shared" si="190"/>
        <v>1008897.0665000001</v>
      </c>
      <c r="G197" s="20">
        <f t="shared" si="190"/>
        <v>1008897.0665000001</v>
      </c>
      <c r="H197" s="20">
        <f t="shared" si="190"/>
        <v>1008897.0665000001</v>
      </c>
      <c r="I197" s="20">
        <f t="shared" si="190"/>
        <v>1028613.2875000001</v>
      </c>
      <c r="J197" s="20">
        <f>+J198</f>
        <v>1029567.1460000002</v>
      </c>
      <c r="K197" s="20">
        <f>+K198</f>
        <v>1029567.1475000001</v>
      </c>
      <c r="L197" s="20">
        <f>+L198</f>
        <v>1029567.1475000001</v>
      </c>
      <c r="M197" s="20">
        <f>+M198</f>
        <v>1029567.1475000001</v>
      </c>
      <c r="N197" s="20">
        <f t="shared" si="190"/>
        <v>9182470.1420000009</v>
      </c>
    </row>
    <row r="198" spans="2:14" x14ac:dyDescent="0.2">
      <c r="B198" s="21" t="s">
        <v>15</v>
      </c>
      <c r="C198" s="26" t="s">
        <v>16</v>
      </c>
      <c r="D198" s="23">
        <v>13200000</v>
      </c>
      <c r="E198" s="23">
        <v>1008897.0665000001</v>
      </c>
      <c r="F198" s="23">
        <v>1008897.0665000001</v>
      </c>
      <c r="G198" s="23">
        <v>1008897.0665000001</v>
      </c>
      <c r="H198" s="23">
        <v>1008897.0665000001</v>
      </c>
      <c r="I198" s="23">
        <v>1028613.2875000001</v>
      </c>
      <c r="J198" s="23">
        <v>1029567.1460000002</v>
      </c>
      <c r="K198" s="23">
        <v>1029567.1475000001</v>
      </c>
      <c r="L198" s="23">
        <v>1029567.1475000001</v>
      </c>
      <c r="M198" s="23">
        <v>1029567.1475000001</v>
      </c>
      <c r="N198" s="23">
        <f>+E198+F198+G198+H198+I198+J198+K198+L198+M198</f>
        <v>9182470.1420000009</v>
      </c>
    </row>
    <row r="199" spans="2:14" x14ac:dyDescent="0.2">
      <c r="B199" s="18">
        <v>2114</v>
      </c>
      <c r="C199" s="29" t="s">
        <v>24</v>
      </c>
      <c r="D199" s="20">
        <f>+D200</f>
        <v>1300000</v>
      </c>
      <c r="E199" s="20">
        <f t="shared" ref="E199:N199" si="191">+E200</f>
        <v>0</v>
      </c>
      <c r="F199" s="20">
        <f t="shared" si="191"/>
        <v>0</v>
      </c>
      <c r="G199" s="20">
        <f t="shared" si="191"/>
        <v>0</v>
      </c>
      <c r="H199" s="20">
        <f t="shared" si="191"/>
        <v>0</v>
      </c>
      <c r="I199" s="20">
        <f t="shared" si="191"/>
        <v>0</v>
      </c>
      <c r="J199" s="20">
        <f t="shared" si="191"/>
        <v>0</v>
      </c>
      <c r="K199" s="20">
        <f t="shared" si="191"/>
        <v>0</v>
      </c>
      <c r="L199" s="20">
        <f t="shared" si="191"/>
        <v>0</v>
      </c>
      <c r="M199" s="20">
        <f t="shared" si="191"/>
        <v>0</v>
      </c>
      <c r="N199" s="20">
        <f t="shared" si="191"/>
        <v>0</v>
      </c>
    </row>
    <row r="200" spans="2:14" ht="16.5" customHeight="1" x14ac:dyDescent="0.2">
      <c r="B200" s="21" t="s">
        <v>25</v>
      </c>
      <c r="C200" s="26" t="s">
        <v>26</v>
      </c>
      <c r="D200" s="23">
        <v>1300000</v>
      </c>
      <c r="E200" s="23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f>+E200+F200+G200+H200+I200+J200+K200+L200+M200</f>
        <v>0</v>
      </c>
    </row>
    <row r="201" spans="2:14" x14ac:dyDescent="0.2">
      <c r="B201" s="34">
        <v>215</v>
      </c>
      <c r="C201" s="41" t="s">
        <v>57</v>
      </c>
      <c r="D201" s="17">
        <f>+D202+D203+D204</f>
        <v>2620000</v>
      </c>
      <c r="E201" s="17">
        <f t="shared" ref="E201" si="192">SUM(E202:E204)</f>
        <v>148972.29106485</v>
      </c>
      <c r="F201" s="17">
        <f t="shared" ref="F201:N201" si="193">SUM(F202:F204)</f>
        <v>149633.83106484998</v>
      </c>
      <c r="G201" s="17">
        <f t="shared" si="193"/>
        <v>149633.83106484998</v>
      </c>
      <c r="H201" s="17">
        <f t="shared" si="193"/>
        <v>149633.83106484998</v>
      </c>
      <c r="I201" s="17">
        <f t="shared" si="193"/>
        <v>152431.56282475</v>
      </c>
      <c r="J201" s="17">
        <f t="shared" si="193"/>
        <v>152566.91534589999</v>
      </c>
      <c r="K201" s="17">
        <f t="shared" ref="K201:L201" si="194">SUM(K202:K204)</f>
        <v>0</v>
      </c>
      <c r="L201" s="17">
        <f t="shared" si="194"/>
        <v>305133.83111749997</v>
      </c>
      <c r="M201" s="17">
        <f t="shared" ref="M201" si="195">SUM(M202:M204)</f>
        <v>152566.91555874998</v>
      </c>
      <c r="N201" s="17">
        <f t="shared" si="193"/>
        <v>1360573.0091062998</v>
      </c>
    </row>
    <row r="202" spans="2:14" x14ac:dyDescent="0.2">
      <c r="B202" s="32" t="s">
        <v>58</v>
      </c>
      <c r="C202" s="38" t="s">
        <v>59</v>
      </c>
      <c r="D202" s="23">
        <v>1200000</v>
      </c>
      <c r="E202" s="23">
        <v>70833.293359850009</v>
      </c>
      <c r="F202" s="23">
        <v>71294.493359850007</v>
      </c>
      <c r="G202" s="23">
        <v>71294.493359850007</v>
      </c>
      <c r="H202" s="23">
        <v>71294.493359850007</v>
      </c>
      <c r="I202" s="23">
        <v>72692.373428750012</v>
      </c>
      <c r="J202" s="23">
        <v>72760.001996400009</v>
      </c>
      <c r="K202" s="23">
        <v>0</v>
      </c>
      <c r="L202" s="23">
        <v>145520.00420550001</v>
      </c>
      <c r="M202" s="23">
        <v>72760.002102750004</v>
      </c>
      <c r="N202" s="23">
        <f t="shared" ref="N202:N204" si="196">+E202+F202+G202+H202+I202+J202+K202+L202+M202</f>
        <v>648449.15517280006</v>
      </c>
    </row>
    <row r="203" spans="2:14" x14ac:dyDescent="0.2">
      <c r="B203" s="32" t="s">
        <v>60</v>
      </c>
      <c r="C203" s="38" t="s">
        <v>61</v>
      </c>
      <c r="D203" s="23">
        <v>1300000</v>
      </c>
      <c r="E203" s="23">
        <v>71631.691721499985</v>
      </c>
      <c r="F203" s="23">
        <v>71631.691721499985</v>
      </c>
      <c r="G203" s="23">
        <v>71631.691721499985</v>
      </c>
      <c r="H203" s="23">
        <v>71631.691721499985</v>
      </c>
      <c r="I203" s="23">
        <v>73031.543412499988</v>
      </c>
      <c r="J203" s="23">
        <v>73099.267365999985</v>
      </c>
      <c r="K203" s="23">
        <v>0</v>
      </c>
      <c r="L203" s="23">
        <v>146198.53494499996</v>
      </c>
      <c r="M203" s="23">
        <v>73099.267472499982</v>
      </c>
      <c r="N203" s="23">
        <f t="shared" si="196"/>
        <v>651955.38008199981</v>
      </c>
    </row>
    <row r="204" spans="2:14" x14ac:dyDescent="0.2">
      <c r="B204" s="32" t="s">
        <v>62</v>
      </c>
      <c r="C204" s="38" t="s">
        <v>63</v>
      </c>
      <c r="D204" s="23">
        <v>120000</v>
      </c>
      <c r="E204" s="23">
        <v>6507.3059835000004</v>
      </c>
      <c r="F204" s="23">
        <v>6707.6459835000005</v>
      </c>
      <c r="G204" s="23">
        <v>6707.6459835000005</v>
      </c>
      <c r="H204" s="23">
        <v>6707.6459835000005</v>
      </c>
      <c r="I204" s="23">
        <v>6707.6459835000005</v>
      </c>
      <c r="J204" s="23">
        <v>6707.6459835000005</v>
      </c>
      <c r="K204" s="23">
        <v>0</v>
      </c>
      <c r="L204" s="23">
        <v>13415.291967000001</v>
      </c>
      <c r="M204" s="23">
        <v>6707.6459835000005</v>
      </c>
      <c r="N204" s="23">
        <f t="shared" si="196"/>
        <v>60168.473851499992</v>
      </c>
    </row>
    <row r="205" spans="2:14" x14ac:dyDescent="0.2">
      <c r="B205" s="45">
        <v>22</v>
      </c>
      <c r="C205" s="46" t="s">
        <v>66</v>
      </c>
      <c r="D205" s="14">
        <v>980000</v>
      </c>
      <c r="E205" s="14">
        <f t="shared" ref="E205:N205" si="197">+E206</f>
        <v>0</v>
      </c>
      <c r="F205" s="14">
        <f t="shared" si="197"/>
        <v>0</v>
      </c>
      <c r="G205" s="14">
        <f t="shared" si="197"/>
        <v>0</v>
      </c>
      <c r="H205" s="14">
        <f t="shared" si="197"/>
        <v>0</v>
      </c>
      <c r="I205" s="14">
        <f t="shared" si="197"/>
        <v>30146</v>
      </c>
      <c r="J205" s="14">
        <f t="shared" si="197"/>
        <v>0</v>
      </c>
      <c r="K205" s="14">
        <f t="shared" si="197"/>
        <v>0</v>
      </c>
      <c r="L205" s="14">
        <f t="shared" si="197"/>
        <v>0</v>
      </c>
      <c r="M205" s="14">
        <f t="shared" si="197"/>
        <v>0</v>
      </c>
      <c r="N205" s="14">
        <f t="shared" si="197"/>
        <v>30146</v>
      </c>
    </row>
    <row r="206" spans="2:14" ht="13.5" customHeight="1" x14ac:dyDescent="0.2">
      <c r="B206" s="34">
        <v>225</v>
      </c>
      <c r="C206" s="48" t="s">
        <v>101</v>
      </c>
      <c r="D206" s="17">
        <v>980000</v>
      </c>
      <c r="E206" s="17">
        <f t="shared" ref="E206:N206" si="198">SUM(E207:E207)</f>
        <v>0</v>
      </c>
      <c r="F206" s="17">
        <f t="shared" si="198"/>
        <v>0</v>
      </c>
      <c r="G206" s="17">
        <f t="shared" si="198"/>
        <v>0</v>
      </c>
      <c r="H206" s="17">
        <f t="shared" si="198"/>
        <v>0</v>
      </c>
      <c r="I206" s="17">
        <f t="shared" si="198"/>
        <v>30146</v>
      </c>
      <c r="J206" s="17">
        <f t="shared" si="198"/>
        <v>0</v>
      </c>
      <c r="K206" s="17">
        <f t="shared" si="198"/>
        <v>0</v>
      </c>
      <c r="L206" s="17">
        <f t="shared" si="198"/>
        <v>0</v>
      </c>
      <c r="M206" s="17">
        <f t="shared" si="198"/>
        <v>0</v>
      </c>
      <c r="N206" s="17">
        <f t="shared" si="198"/>
        <v>30146</v>
      </c>
    </row>
    <row r="207" spans="2:14" ht="16.5" customHeight="1" x14ac:dyDescent="0.2">
      <c r="B207" s="32" t="s">
        <v>116</v>
      </c>
      <c r="C207" s="52" t="s">
        <v>117</v>
      </c>
      <c r="D207" s="23">
        <v>980000</v>
      </c>
      <c r="E207" s="23">
        <v>0</v>
      </c>
      <c r="F207" s="23">
        <v>0</v>
      </c>
      <c r="G207" s="23">
        <v>0</v>
      </c>
      <c r="H207" s="23">
        <v>0</v>
      </c>
      <c r="I207" s="23">
        <v>30146</v>
      </c>
      <c r="J207" s="23">
        <v>0</v>
      </c>
      <c r="K207" s="23">
        <v>0</v>
      </c>
      <c r="L207" s="23">
        <v>0</v>
      </c>
      <c r="M207" s="23">
        <v>0</v>
      </c>
      <c r="N207" s="23">
        <f>+E207+F207+G207+H207+I207+J207+K207+L207+M207</f>
        <v>30146</v>
      </c>
    </row>
    <row r="208" spans="2:14" ht="15" customHeight="1" x14ac:dyDescent="0.2">
      <c r="B208" s="86"/>
      <c r="C208" s="87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</row>
    <row r="209" spans="2:15" ht="25.5" x14ac:dyDescent="0.2">
      <c r="B209" s="75"/>
      <c r="C209" s="88" t="s">
        <v>312</v>
      </c>
      <c r="D209" s="77">
        <f>+D193</f>
        <v>18100000</v>
      </c>
      <c r="E209" s="77">
        <f t="shared" ref="E209:N209" si="199">+E193</f>
        <v>1157869.35756485</v>
      </c>
      <c r="F209" s="77">
        <f t="shared" si="199"/>
        <v>1158530.89756485</v>
      </c>
      <c r="G209" s="77">
        <f t="shared" si="199"/>
        <v>1158530.89756485</v>
      </c>
      <c r="H209" s="77">
        <f t="shared" si="199"/>
        <v>1158530.89756485</v>
      </c>
      <c r="I209" s="77">
        <f t="shared" si="199"/>
        <v>1211190.8503247502</v>
      </c>
      <c r="J209" s="77">
        <f t="shared" si="199"/>
        <v>1182134.0613459002</v>
      </c>
      <c r="K209" s="77">
        <f t="shared" ref="K209:L209" si="200">+K193</f>
        <v>1029567.1475000001</v>
      </c>
      <c r="L209" s="77">
        <f t="shared" si="200"/>
        <v>1334700.9786175</v>
      </c>
      <c r="M209" s="77">
        <f t="shared" ref="M209" si="201">+M193</f>
        <v>1182134.06305875</v>
      </c>
      <c r="N209" s="77">
        <f t="shared" si="199"/>
        <v>10573189.151106302</v>
      </c>
    </row>
    <row r="210" spans="2:15" x14ac:dyDescent="0.2">
      <c r="B210" s="78"/>
      <c r="C210" s="79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</row>
    <row r="211" spans="2:15" ht="25.5" x14ac:dyDescent="0.2">
      <c r="B211" s="9" t="s">
        <v>313</v>
      </c>
      <c r="C211" s="81" t="s">
        <v>314</v>
      </c>
      <c r="D211" s="11">
        <f>+D212</f>
        <v>104240254.59</v>
      </c>
      <c r="E211" s="11">
        <f t="shared" ref="E211:N211" si="202">+E212</f>
        <v>8319149.9722998999</v>
      </c>
      <c r="F211" s="11">
        <f t="shared" si="202"/>
        <v>7969279.1310127499</v>
      </c>
      <c r="G211" s="11">
        <f t="shared" si="202"/>
        <v>7653514.2836681996</v>
      </c>
      <c r="H211" s="11">
        <f t="shared" si="202"/>
        <v>7653514.2836681996</v>
      </c>
      <c r="I211" s="11">
        <f t="shared" si="202"/>
        <v>7677293.6264869506</v>
      </c>
      <c r="J211" s="11">
        <f t="shared" si="202"/>
        <v>7462236.5912509505</v>
      </c>
      <c r="K211" s="11">
        <f t="shared" si="202"/>
        <v>6358000.2325000009</v>
      </c>
      <c r="L211" s="11">
        <f t="shared" si="202"/>
        <v>8398676.9773884993</v>
      </c>
      <c r="M211" s="11">
        <f t="shared" si="202"/>
        <v>7523136.8913844004</v>
      </c>
      <c r="N211" s="11">
        <f t="shared" si="202"/>
        <v>69014801.989659861</v>
      </c>
    </row>
    <row r="212" spans="2:15" ht="28.5" customHeight="1" x14ac:dyDescent="0.2">
      <c r="B212" s="89" t="s">
        <v>308</v>
      </c>
      <c r="C212" s="90" t="s">
        <v>315</v>
      </c>
      <c r="D212" s="17">
        <f>+D213+D223</f>
        <v>104240254.59</v>
      </c>
      <c r="E212" s="17">
        <f t="shared" ref="E212:N212" si="203">+E213+E223</f>
        <v>8319149.9722998999</v>
      </c>
      <c r="F212" s="17">
        <f t="shared" si="203"/>
        <v>7969279.1310127499</v>
      </c>
      <c r="G212" s="17">
        <f t="shared" si="203"/>
        <v>7653514.2836681996</v>
      </c>
      <c r="H212" s="17">
        <f t="shared" si="203"/>
        <v>7653514.2836681996</v>
      </c>
      <c r="I212" s="17">
        <f t="shared" si="203"/>
        <v>7677293.6264869506</v>
      </c>
      <c r="J212" s="17">
        <f t="shared" si="203"/>
        <v>7462236.5912509505</v>
      </c>
      <c r="K212" s="17">
        <f t="shared" ref="K212:L212" si="204">+K213+K223</f>
        <v>6358000.2325000009</v>
      </c>
      <c r="L212" s="17">
        <f t="shared" si="204"/>
        <v>8398676.9773884993</v>
      </c>
      <c r="M212" s="17">
        <f t="shared" ref="M212" si="205">+M213+M223</f>
        <v>7523136.8913844004</v>
      </c>
      <c r="N212" s="17">
        <f t="shared" si="203"/>
        <v>69014801.989659861</v>
      </c>
      <c r="O212" s="8"/>
    </row>
    <row r="213" spans="2:15" x14ac:dyDescent="0.2">
      <c r="B213" s="12">
        <v>21</v>
      </c>
      <c r="C213" s="84" t="s">
        <v>12</v>
      </c>
      <c r="D213" s="14">
        <f>+D214+D219</f>
        <v>103122754.59</v>
      </c>
      <c r="E213" s="14">
        <f t="shared" ref="E213:N213" si="206">+E214+E219</f>
        <v>8024149.9722998999</v>
      </c>
      <c r="F213" s="14">
        <f t="shared" si="206"/>
        <v>7969279.1310127499</v>
      </c>
      <c r="G213" s="14">
        <f t="shared" si="206"/>
        <v>7653514.2836681996</v>
      </c>
      <c r="H213" s="14">
        <f t="shared" si="206"/>
        <v>7653514.2836681996</v>
      </c>
      <c r="I213" s="14">
        <f t="shared" si="206"/>
        <v>7603532.6288869502</v>
      </c>
      <c r="J213" s="14">
        <f t="shared" si="206"/>
        <v>7462236.5912509505</v>
      </c>
      <c r="K213" s="14">
        <f t="shared" ref="K213:L213" si="207">+K214+K219</f>
        <v>6358000.2325000009</v>
      </c>
      <c r="L213" s="14">
        <f t="shared" si="207"/>
        <v>8398676.9773884993</v>
      </c>
      <c r="M213" s="14">
        <f t="shared" ref="M213" si="208">+M214+M219</f>
        <v>7523136.8913844004</v>
      </c>
      <c r="N213" s="14">
        <f t="shared" si="206"/>
        <v>68646040.992059857</v>
      </c>
      <c r="O213" s="8"/>
    </row>
    <row r="214" spans="2:15" x14ac:dyDescent="0.2">
      <c r="B214" s="15">
        <v>211</v>
      </c>
      <c r="C214" s="85" t="s">
        <v>13</v>
      </c>
      <c r="D214" s="17">
        <v>89972754.590000004</v>
      </c>
      <c r="E214" s="17">
        <f t="shared" ref="E214:N214" si="209">+E215</f>
        <v>6972448.0060000001</v>
      </c>
      <c r="F214" s="17">
        <f t="shared" si="209"/>
        <v>6922440.5975000001</v>
      </c>
      <c r="G214" s="17">
        <f t="shared" si="209"/>
        <v>6648151.8530000001</v>
      </c>
      <c r="H214" s="17">
        <f t="shared" si="209"/>
        <v>6648151.8530000001</v>
      </c>
      <c r="I214" s="17">
        <f t="shared" si="209"/>
        <v>6610800.6055000005</v>
      </c>
      <c r="J214" s="17">
        <f t="shared" si="209"/>
        <v>6482134.9755000006</v>
      </c>
      <c r="K214" s="17">
        <f t="shared" si="209"/>
        <v>6358000.2325000009</v>
      </c>
      <c r="L214" s="17">
        <f t="shared" si="209"/>
        <v>6475995.7625000002</v>
      </c>
      <c r="M214" s="17">
        <f t="shared" si="209"/>
        <v>6534958.5510000009</v>
      </c>
      <c r="N214" s="17">
        <f t="shared" si="209"/>
        <v>59653082.436500013</v>
      </c>
      <c r="O214" s="8"/>
    </row>
    <row r="215" spans="2:15" x14ac:dyDescent="0.2">
      <c r="B215" s="18">
        <v>2111</v>
      </c>
      <c r="C215" s="29" t="s">
        <v>14</v>
      </c>
      <c r="D215" s="20">
        <f>+D216</f>
        <v>82972754.590000004</v>
      </c>
      <c r="E215" s="20">
        <f t="shared" ref="E215:N215" si="210">+E216+E217</f>
        <v>6972448.0060000001</v>
      </c>
      <c r="F215" s="20">
        <f t="shared" si="210"/>
        <v>6922440.5975000001</v>
      </c>
      <c r="G215" s="20">
        <f t="shared" si="210"/>
        <v>6648151.8530000001</v>
      </c>
      <c r="H215" s="20">
        <f t="shared" si="210"/>
        <v>6648151.8530000001</v>
      </c>
      <c r="I215" s="20">
        <f t="shared" si="210"/>
        <v>6610800.6055000005</v>
      </c>
      <c r="J215" s="20">
        <f t="shared" si="210"/>
        <v>6482134.9755000006</v>
      </c>
      <c r="K215" s="20">
        <f t="shared" ref="K215:L215" si="211">+K216+K217</f>
        <v>6358000.2325000009</v>
      </c>
      <c r="L215" s="20">
        <f t="shared" si="211"/>
        <v>6475995.7625000002</v>
      </c>
      <c r="M215" s="20">
        <f t="shared" ref="M215" si="212">+M216+M217</f>
        <v>6534958.5510000009</v>
      </c>
      <c r="N215" s="20">
        <f t="shared" si="210"/>
        <v>59653082.436500013</v>
      </c>
      <c r="O215" s="25"/>
    </row>
    <row r="216" spans="2:15" x14ac:dyDescent="0.2">
      <c r="B216" s="21" t="s">
        <v>15</v>
      </c>
      <c r="C216" s="26" t="s">
        <v>316</v>
      </c>
      <c r="D216" s="23">
        <v>82972754.590000004</v>
      </c>
      <c r="E216" s="23">
        <v>6972448.0060000001</v>
      </c>
      <c r="F216" s="23">
        <v>6922440.5975000001</v>
      </c>
      <c r="G216" s="23">
        <v>6648151.8530000001</v>
      </c>
      <c r="H216" s="23">
        <v>6648151.8530000001</v>
      </c>
      <c r="I216" s="23">
        <v>6549821.1355000008</v>
      </c>
      <c r="J216" s="23">
        <v>6482134.9755000006</v>
      </c>
      <c r="K216" s="23">
        <v>6260694.6125000007</v>
      </c>
      <c r="L216" s="23">
        <v>6475995.7625000002</v>
      </c>
      <c r="M216" s="23">
        <v>6534958.5510000009</v>
      </c>
      <c r="N216" s="23">
        <f>+E216+F216+G216+H216+I216+J216+K216+L216+M216</f>
        <v>59494797.346500009</v>
      </c>
    </row>
    <row r="217" spans="2:15" x14ac:dyDescent="0.2">
      <c r="B217" s="18">
        <v>2114</v>
      </c>
      <c r="C217" s="29" t="s">
        <v>24</v>
      </c>
      <c r="D217" s="20">
        <f>+D218</f>
        <v>7000000</v>
      </c>
      <c r="E217" s="20">
        <f t="shared" ref="E217:N217" si="213">+E218</f>
        <v>0</v>
      </c>
      <c r="F217" s="20">
        <f t="shared" si="213"/>
        <v>0</v>
      </c>
      <c r="G217" s="20">
        <f t="shared" si="213"/>
        <v>0</v>
      </c>
      <c r="H217" s="20">
        <f t="shared" si="213"/>
        <v>0</v>
      </c>
      <c r="I217" s="20">
        <f t="shared" si="213"/>
        <v>60979.47</v>
      </c>
      <c r="J217" s="20">
        <f t="shared" si="213"/>
        <v>0</v>
      </c>
      <c r="K217" s="20">
        <f t="shared" si="213"/>
        <v>97305.62</v>
      </c>
      <c r="L217" s="20">
        <f t="shared" si="213"/>
        <v>0</v>
      </c>
      <c r="M217" s="20">
        <f t="shared" si="213"/>
        <v>0</v>
      </c>
      <c r="N217" s="20">
        <f t="shared" si="213"/>
        <v>158285.09</v>
      </c>
      <c r="O217" s="8"/>
    </row>
    <row r="218" spans="2:15" ht="14.25" customHeight="1" x14ac:dyDescent="0.2">
      <c r="B218" s="21" t="s">
        <v>25</v>
      </c>
      <c r="C218" s="26" t="s">
        <v>24</v>
      </c>
      <c r="D218" s="23">
        <v>7000000</v>
      </c>
      <c r="E218" s="23">
        <v>0</v>
      </c>
      <c r="F218" s="23">
        <v>0</v>
      </c>
      <c r="G218" s="23">
        <v>0</v>
      </c>
      <c r="H218" s="23">
        <v>0</v>
      </c>
      <c r="I218" s="23">
        <v>60979.47</v>
      </c>
      <c r="J218" s="23">
        <v>0</v>
      </c>
      <c r="K218" s="23">
        <v>97305.62</v>
      </c>
      <c r="L218" s="23">
        <v>0</v>
      </c>
      <c r="M218" s="23">
        <v>0</v>
      </c>
      <c r="N218" s="23">
        <f>+E218+F218+G218+H218+I218+J218+K218+L218+M218</f>
        <v>158285.09</v>
      </c>
    </row>
    <row r="219" spans="2:15" x14ac:dyDescent="0.2">
      <c r="B219" s="34">
        <v>2151</v>
      </c>
      <c r="C219" s="54" t="s">
        <v>57</v>
      </c>
      <c r="D219" s="17">
        <v>13150000</v>
      </c>
      <c r="E219" s="17">
        <f t="shared" ref="E219:N219" si="214">SUM(E220:E222)</f>
        <v>1051701.9662998996</v>
      </c>
      <c r="F219" s="17">
        <f t="shared" si="214"/>
        <v>1046838.5335127497</v>
      </c>
      <c r="G219" s="17">
        <f t="shared" si="214"/>
        <v>1005362.4306681997</v>
      </c>
      <c r="H219" s="17">
        <f t="shared" ref="H219:J219" si="215">SUM(H220:H222)</f>
        <v>1005362.4306681997</v>
      </c>
      <c r="I219" s="17">
        <f t="shared" si="215"/>
        <v>992732.02338694979</v>
      </c>
      <c r="J219" s="17">
        <f t="shared" si="215"/>
        <v>980101.61575094971</v>
      </c>
      <c r="K219" s="17">
        <f t="shared" ref="K219:L219" si="216">SUM(K220:K222)</f>
        <v>0</v>
      </c>
      <c r="L219" s="17">
        <f t="shared" si="216"/>
        <v>1922681.2148884994</v>
      </c>
      <c r="M219" s="17">
        <f t="shared" ref="M219" si="217">SUM(M220:M222)</f>
        <v>988178.34038439963</v>
      </c>
      <c r="N219" s="17">
        <f t="shared" si="214"/>
        <v>8992958.5555598475</v>
      </c>
    </row>
    <row r="220" spans="2:15" x14ac:dyDescent="0.2">
      <c r="B220" s="32" t="s">
        <v>58</v>
      </c>
      <c r="C220" s="38" t="s">
        <v>59</v>
      </c>
      <c r="D220" s="23">
        <v>6000000</v>
      </c>
      <c r="E220" s="23">
        <v>492951.54631539964</v>
      </c>
      <c r="F220" s="23">
        <v>490328.42105274962</v>
      </c>
      <c r="G220" s="23">
        <v>470881.34906769963</v>
      </c>
      <c r="H220" s="23">
        <v>470881.34906769963</v>
      </c>
      <c r="I220" s="23">
        <v>464996.0508489497</v>
      </c>
      <c r="J220" s="23">
        <v>459110.75245294964</v>
      </c>
      <c r="K220" s="23">
        <v>0</v>
      </c>
      <c r="L220" s="23">
        <v>900669.13534549926</v>
      </c>
      <c r="M220" s="23">
        <v>462855.94395589962</v>
      </c>
      <c r="N220" s="23">
        <f t="shared" ref="N220:N222" si="218">+E220+F220+G220+H220+I220+J220+K220+L220+M220</f>
        <v>4212674.5481068464</v>
      </c>
    </row>
    <row r="221" spans="2:15" x14ac:dyDescent="0.2">
      <c r="B221" s="32" t="s">
        <v>60</v>
      </c>
      <c r="C221" s="38" t="s">
        <v>61</v>
      </c>
      <c r="D221" s="23">
        <v>6300000</v>
      </c>
      <c r="E221" s="23">
        <v>495043.80842600006</v>
      </c>
      <c r="F221" s="23">
        <v>491493.28242250008</v>
      </c>
      <c r="G221" s="23">
        <v>472018.78156300006</v>
      </c>
      <c r="H221" s="23">
        <v>472018.78156300006</v>
      </c>
      <c r="I221" s="23">
        <v>466125.18250050012</v>
      </c>
      <c r="J221" s="23">
        <v>460231.58326050011</v>
      </c>
      <c r="K221" s="23">
        <v>0</v>
      </c>
      <c r="L221" s="23">
        <v>902886.04044500005</v>
      </c>
      <c r="M221" s="23">
        <v>463982.05712100008</v>
      </c>
      <c r="N221" s="23">
        <f t="shared" si="218"/>
        <v>4223799.5173015008</v>
      </c>
    </row>
    <row r="222" spans="2:15" x14ac:dyDescent="0.2">
      <c r="B222" s="32" t="s">
        <v>62</v>
      </c>
      <c r="C222" s="38" t="s">
        <v>63</v>
      </c>
      <c r="D222" s="23">
        <v>850000</v>
      </c>
      <c r="E222" s="23">
        <v>63706.611558499979</v>
      </c>
      <c r="F222" s="23">
        <v>65016.830037499982</v>
      </c>
      <c r="G222" s="23">
        <v>62462.300037499976</v>
      </c>
      <c r="H222" s="23">
        <v>62462.300037499976</v>
      </c>
      <c r="I222" s="23">
        <v>61610.790037499974</v>
      </c>
      <c r="J222" s="23">
        <v>60759.280037499972</v>
      </c>
      <c r="K222" s="23">
        <v>0</v>
      </c>
      <c r="L222" s="23">
        <v>119126.03909799994</v>
      </c>
      <c r="M222" s="23">
        <v>61340.339307499962</v>
      </c>
      <c r="N222" s="23">
        <f t="shared" si="218"/>
        <v>556484.49015149975</v>
      </c>
    </row>
    <row r="223" spans="2:15" x14ac:dyDescent="0.2">
      <c r="B223" s="45">
        <v>22</v>
      </c>
      <c r="C223" s="46" t="s">
        <v>66</v>
      </c>
      <c r="D223" s="14">
        <v>1117500</v>
      </c>
      <c r="E223" s="14">
        <f t="shared" ref="E223:N223" si="219">+E224</f>
        <v>295000</v>
      </c>
      <c r="F223" s="14">
        <f t="shared" si="219"/>
        <v>0</v>
      </c>
      <c r="G223" s="14">
        <f t="shared" si="219"/>
        <v>0</v>
      </c>
      <c r="H223" s="14">
        <f t="shared" si="219"/>
        <v>0</v>
      </c>
      <c r="I223" s="14">
        <f t="shared" si="219"/>
        <v>73760.997600000002</v>
      </c>
      <c r="J223" s="14">
        <f t="shared" si="219"/>
        <v>0</v>
      </c>
      <c r="K223" s="14">
        <f t="shared" si="219"/>
        <v>0</v>
      </c>
      <c r="L223" s="14">
        <f t="shared" si="219"/>
        <v>0</v>
      </c>
      <c r="M223" s="14">
        <f t="shared" si="219"/>
        <v>0</v>
      </c>
      <c r="N223" s="14">
        <f t="shared" si="219"/>
        <v>368760.9976</v>
      </c>
    </row>
    <row r="224" spans="2:15" x14ac:dyDescent="0.2">
      <c r="B224" s="34">
        <v>222</v>
      </c>
      <c r="C224" s="48" t="s">
        <v>84</v>
      </c>
      <c r="D224" s="17">
        <v>1117500</v>
      </c>
      <c r="E224" s="17">
        <f t="shared" ref="E224:N224" si="220">SUM(E225:E226)</f>
        <v>295000</v>
      </c>
      <c r="F224" s="17">
        <f t="shared" si="220"/>
        <v>0</v>
      </c>
      <c r="G224" s="17">
        <f t="shared" si="220"/>
        <v>0</v>
      </c>
      <c r="H224" s="17">
        <f t="shared" ref="H224:J224" si="221">SUM(H225:H226)</f>
        <v>0</v>
      </c>
      <c r="I224" s="17">
        <f t="shared" si="221"/>
        <v>73760.997600000002</v>
      </c>
      <c r="J224" s="17">
        <f t="shared" si="221"/>
        <v>0</v>
      </c>
      <c r="K224" s="17">
        <f t="shared" ref="K224:L224" si="222">SUM(K225:K226)</f>
        <v>0</v>
      </c>
      <c r="L224" s="17">
        <f t="shared" si="222"/>
        <v>0</v>
      </c>
      <c r="M224" s="17">
        <f t="shared" ref="M224" si="223">SUM(M225:M226)</f>
        <v>0</v>
      </c>
      <c r="N224" s="17">
        <f t="shared" si="220"/>
        <v>368760.9976</v>
      </c>
    </row>
    <row r="225" spans="2:14" x14ac:dyDescent="0.2">
      <c r="B225" s="49" t="s">
        <v>85</v>
      </c>
      <c r="C225" s="38" t="s">
        <v>86</v>
      </c>
      <c r="D225" s="23">
        <v>550000</v>
      </c>
      <c r="E225" s="23">
        <v>295000</v>
      </c>
      <c r="F225" s="23">
        <v>0</v>
      </c>
      <c r="G225" s="23">
        <v>0</v>
      </c>
      <c r="H225" s="23">
        <v>0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f t="shared" ref="N225:N226" si="224">+E225+F225+G225+H225+I225+J225+K225+L225+M225</f>
        <v>295000</v>
      </c>
    </row>
    <row r="226" spans="2:14" x14ac:dyDescent="0.2">
      <c r="B226" s="49" t="s">
        <v>87</v>
      </c>
      <c r="C226" s="38" t="s">
        <v>88</v>
      </c>
      <c r="D226" s="23">
        <v>567500</v>
      </c>
      <c r="E226" s="23">
        <v>0</v>
      </c>
      <c r="F226" s="23">
        <v>0</v>
      </c>
      <c r="G226" s="23">
        <v>0</v>
      </c>
      <c r="H226" s="23">
        <v>0</v>
      </c>
      <c r="I226" s="23">
        <v>73760.997600000002</v>
      </c>
      <c r="J226" s="23">
        <v>0</v>
      </c>
      <c r="K226" s="23">
        <v>0</v>
      </c>
      <c r="L226" s="23">
        <v>0</v>
      </c>
      <c r="M226" s="23">
        <v>0</v>
      </c>
      <c r="N226" s="23">
        <f t="shared" si="224"/>
        <v>73760.997600000002</v>
      </c>
    </row>
    <row r="227" spans="2:14" x14ac:dyDescent="0.2">
      <c r="B227" s="91"/>
      <c r="C227" s="87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</row>
    <row r="228" spans="2:14" ht="25.5" x14ac:dyDescent="0.2">
      <c r="B228" s="91"/>
      <c r="C228" s="92" t="s">
        <v>317</v>
      </c>
      <c r="D228" s="74">
        <f>+D211</f>
        <v>104240254.59</v>
      </c>
      <c r="E228" s="74">
        <f t="shared" ref="E228:N228" si="225">+E213+E223</f>
        <v>8319149.9722998999</v>
      </c>
      <c r="F228" s="74">
        <f t="shared" si="225"/>
        <v>7969279.1310127499</v>
      </c>
      <c r="G228" s="74">
        <f t="shared" si="225"/>
        <v>7653514.2836681996</v>
      </c>
      <c r="H228" s="74">
        <f t="shared" si="225"/>
        <v>7653514.2836681996</v>
      </c>
      <c r="I228" s="74">
        <f t="shared" si="225"/>
        <v>7677293.6264869506</v>
      </c>
      <c r="J228" s="74">
        <f t="shared" si="225"/>
        <v>7462236.5912509505</v>
      </c>
      <c r="K228" s="74">
        <f t="shared" ref="K228:L228" si="226">+K213+K223</f>
        <v>6358000.2325000009</v>
      </c>
      <c r="L228" s="74">
        <f t="shared" si="226"/>
        <v>8398676.9773884993</v>
      </c>
      <c r="M228" s="74">
        <f t="shared" ref="M228" si="227">+M213+M223</f>
        <v>7523136.8913844004</v>
      </c>
      <c r="N228" s="74">
        <f t="shared" si="225"/>
        <v>69014801.989659861</v>
      </c>
    </row>
    <row r="229" spans="2:14" x14ac:dyDescent="0.2">
      <c r="B229" s="78"/>
      <c r="C229" s="79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</row>
    <row r="230" spans="2:14" ht="41.25" customHeight="1" x14ac:dyDescent="0.2">
      <c r="B230" s="93" t="s">
        <v>318</v>
      </c>
      <c r="C230" s="94" t="s">
        <v>319</v>
      </c>
      <c r="D230" s="80">
        <f>+D231</f>
        <v>12234384</v>
      </c>
      <c r="E230" s="80">
        <f t="shared" ref="E230:N230" si="228">+E231</f>
        <v>498524.81921315001</v>
      </c>
      <c r="F230" s="80">
        <f t="shared" si="228"/>
        <v>766110.67921314994</v>
      </c>
      <c r="G230" s="80">
        <f t="shared" si="228"/>
        <v>492510.67921315</v>
      </c>
      <c r="H230" s="80">
        <f t="shared" si="228"/>
        <v>461610.67921315</v>
      </c>
      <c r="I230" s="80">
        <f t="shared" si="228"/>
        <v>454110.67921315</v>
      </c>
      <c r="J230" s="80">
        <f t="shared" si="228"/>
        <v>454110.67921315</v>
      </c>
      <c r="K230" s="80">
        <f t="shared" si="228"/>
        <v>688591.1385</v>
      </c>
      <c r="L230" s="80">
        <f t="shared" si="228"/>
        <v>535130.21992629999</v>
      </c>
      <c r="M230" s="80">
        <f t="shared" si="228"/>
        <v>1460230.6792131499</v>
      </c>
      <c r="N230" s="80">
        <f t="shared" si="228"/>
        <v>5810930.2529183496</v>
      </c>
    </row>
    <row r="231" spans="2:14" ht="25.5" x14ac:dyDescent="0.2">
      <c r="B231" s="95" t="s">
        <v>308</v>
      </c>
      <c r="C231" s="96" t="s">
        <v>320</v>
      </c>
      <c r="D231" s="97">
        <f>+D232+D242+D245</f>
        <v>12234384</v>
      </c>
      <c r="E231" s="97">
        <f t="shared" ref="E231:N231" si="229">+E232+E242+E245</f>
        <v>498524.81921315001</v>
      </c>
      <c r="F231" s="97">
        <f t="shared" si="229"/>
        <v>766110.67921314994</v>
      </c>
      <c r="G231" s="97">
        <f t="shared" si="229"/>
        <v>492510.67921315</v>
      </c>
      <c r="H231" s="97">
        <f t="shared" si="229"/>
        <v>461610.67921315</v>
      </c>
      <c r="I231" s="97">
        <f t="shared" si="229"/>
        <v>454110.67921315</v>
      </c>
      <c r="J231" s="97">
        <f t="shared" si="229"/>
        <v>454110.67921315</v>
      </c>
      <c r="K231" s="97">
        <f t="shared" si="229"/>
        <v>688591.1385</v>
      </c>
      <c r="L231" s="97">
        <f t="shared" si="229"/>
        <v>535130.21992629999</v>
      </c>
      <c r="M231" s="97">
        <f t="shared" ref="M231" si="230">+M232+M242+M245</f>
        <v>1460230.6792131499</v>
      </c>
      <c r="N231" s="97">
        <f t="shared" si="229"/>
        <v>5810930.2529183496</v>
      </c>
    </row>
    <row r="232" spans="2:14" x14ac:dyDescent="0.2">
      <c r="B232" s="12">
        <v>21</v>
      </c>
      <c r="C232" s="13" t="s">
        <v>12</v>
      </c>
      <c r="D232" s="14">
        <f>+D233+D238</f>
        <v>6020000</v>
      </c>
      <c r="E232" s="14">
        <f t="shared" ref="E232:N232" si="231">+E233+E238</f>
        <v>449524.81921315001</v>
      </c>
      <c r="F232" s="14">
        <f t="shared" si="231"/>
        <v>449610.67921315</v>
      </c>
      <c r="G232" s="14">
        <f t="shared" si="231"/>
        <v>449610.67921315</v>
      </c>
      <c r="H232" s="14">
        <f t="shared" si="231"/>
        <v>449610.67921315</v>
      </c>
      <c r="I232" s="14">
        <f t="shared" si="231"/>
        <v>449610.67921315</v>
      </c>
      <c r="J232" s="14">
        <f t="shared" si="231"/>
        <v>449610.67921315</v>
      </c>
      <c r="K232" s="14">
        <f t="shared" ref="K232:L232" si="232">+K233+K238</f>
        <v>391091.1385</v>
      </c>
      <c r="L232" s="14">
        <f t="shared" si="232"/>
        <v>508130.21992629999</v>
      </c>
      <c r="M232" s="14">
        <f t="shared" ref="M232" si="233">+M233+M238</f>
        <v>449610.67921315</v>
      </c>
      <c r="N232" s="14">
        <f t="shared" si="231"/>
        <v>4046410.2529183496</v>
      </c>
    </row>
    <row r="233" spans="2:14" x14ac:dyDescent="0.2">
      <c r="B233" s="15">
        <v>211</v>
      </c>
      <c r="C233" s="85" t="s">
        <v>13</v>
      </c>
      <c r="D233" s="17">
        <f>+D234+D236</f>
        <v>5200000</v>
      </c>
      <c r="E233" s="17">
        <f t="shared" ref="E233:N233" si="234">+E234</f>
        <v>391091.1385</v>
      </c>
      <c r="F233" s="17">
        <f t="shared" si="234"/>
        <v>391091.1385</v>
      </c>
      <c r="G233" s="17">
        <f t="shared" si="234"/>
        <v>391091.1385</v>
      </c>
      <c r="H233" s="17">
        <f t="shared" si="234"/>
        <v>391091.1385</v>
      </c>
      <c r="I233" s="17">
        <f t="shared" si="234"/>
        <v>391091.1385</v>
      </c>
      <c r="J233" s="17">
        <f t="shared" si="234"/>
        <v>391091.1385</v>
      </c>
      <c r="K233" s="17">
        <f t="shared" si="234"/>
        <v>391091.1385</v>
      </c>
      <c r="L233" s="17">
        <f t="shared" si="234"/>
        <v>391091.1385</v>
      </c>
      <c r="M233" s="17">
        <f t="shared" si="234"/>
        <v>391091.1385</v>
      </c>
      <c r="N233" s="17">
        <f t="shared" si="234"/>
        <v>3519820.2464999994</v>
      </c>
    </row>
    <row r="234" spans="2:14" x14ac:dyDescent="0.2">
      <c r="B234" s="18">
        <v>2111</v>
      </c>
      <c r="C234" s="29" t="s">
        <v>14</v>
      </c>
      <c r="D234" s="20">
        <f>+D235</f>
        <v>4700000</v>
      </c>
      <c r="E234" s="20">
        <f t="shared" ref="E234:N234" si="235">+E235+E237</f>
        <v>391091.1385</v>
      </c>
      <c r="F234" s="20">
        <f t="shared" si="235"/>
        <v>391091.1385</v>
      </c>
      <c r="G234" s="20">
        <f t="shared" si="235"/>
        <v>391091.1385</v>
      </c>
      <c r="H234" s="20">
        <f t="shared" si="235"/>
        <v>391091.1385</v>
      </c>
      <c r="I234" s="20">
        <f t="shared" si="235"/>
        <v>391091.1385</v>
      </c>
      <c r="J234" s="20">
        <f t="shared" si="235"/>
        <v>391091.1385</v>
      </c>
      <c r="K234" s="20">
        <f t="shared" ref="K234:L234" si="236">+K235+K237</f>
        <v>391091.1385</v>
      </c>
      <c r="L234" s="20">
        <f t="shared" si="236"/>
        <v>391091.1385</v>
      </c>
      <c r="M234" s="20">
        <f t="shared" ref="M234" si="237">+M235+M237</f>
        <v>391091.1385</v>
      </c>
      <c r="N234" s="20">
        <f t="shared" si="235"/>
        <v>3519820.2464999994</v>
      </c>
    </row>
    <row r="235" spans="2:14" x14ac:dyDescent="0.2">
      <c r="B235" s="21" t="s">
        <v>15</v>
      </c>
      <c r="C235" s="26" t="s">
        <v>16</v>
      </c>
      <c r="D235" s="23">
        <v>4700000</v>
      </c>
      <c r="E235" s="23">
        <v>391091.1385</v>
      </c>
      <c r="F235" s="23">
        <v>391091.1385</v>
      </c>
      <c r="G235" s="23">
        <v>391091.1385</v>
      </c>
      <c r="H235" s="23">
        <v>391091.1385</v>
      </c>
      <c r="I235" s="23">
        <v>391091.1385</v>
      </c>
      <c r="J235" s="23">
        <v>391091.1385</v>
      </c>
      <c r="K235" s="23">
        <v>391091.1385</v>
      </c>
      <c r="L235" s="23">
        <v>391091.1385</v>
      </c>
      <c r="M235" s="23">
        <v>391091.1385</v>
      </c>
      <c r="N235" s="23">
        <f>+E235+F235+G235+H235+I235+J235+K235+L235+M235</f>
        <v>3519820.2464999994</v>
      </c>
    </row>
    <row r="236" spans="2:14" x14ac:dyDescent="0.2">
      <c r="B236" s="18">
        <v>2114</v>
      </c>
      <c r="C236" s="29" t="s">
        <v>24</v>
      </c>
      <c r="D236" s="20">
        <v>500000</v>
      </c>
      <c r="E236" s="20">
        <f t="shared" ref="E236:N236" si="238">+E237</f>
        <v>0</v>
      </c>
      <c r="F236" s="20">
        <f t="shared" si="238"/>
        <v>0</v>
      </c>
      <c r="G236" s="20">
        <f t="shared" si="238"/>
        <v>0</v>
      </c>
      <c r="H236" s="20">
        <f t="shared" si="238"/>
        <v>0</v>
      </c>
      <c r="I236" s="20">
        <f t="shared" si="238"/>
        <v>0</v>
      </c>
      <c r="J236" s="20">
        <f t="shared" si="238"/>
        <v>0</v>
      </c>
      <c r="K236" s="20">
        <f t="shared" si="238"/>
        <v>0</v>
      </c>
      <c r="L236" s="20">
        <f t="shared" si="238"/>
        <v>0</v>
      </c>
      <c r="M236" s="20">
        <f t="shared" si="238"/>
        <v>0</v>
      </c>
      <c r="N236" s="20">
        <f t="shared" si="238"/>
        <v>0</v>
      </c>
    </row>
    <row r="237" spans="2:14" x14ac:dyDescent="0.2">
      <c r="B237" s="21" t="s">
        <v>25</v>
      </c>
      <c r="C237" s="26" t="s">
        <v>321</v>
      </c>
      <c r="D237" s="23">
        <v>500000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f>+E237+F237+G237+H237+I237+J237+K237+L237+M237</f>
        <v>0</v>
      </c>
    </row>
    <row r="238" spans="2:14" x14ac:dyDescent="0.2">
      <c r="B238" s="34">
        <v>215</v>
      </c>
      <c r="C238" s="54" t="s">
        <v>57</v>
      </c>
      <c r="D238" s="17">
        <f>+D239+D240+D241</f>
        <v>820000</v>
      </c>
      <c r="E238" s="17">
        <f t="shared" ref="E238:N238" si="239">+E239+E240+E241</f>
        <v>58433.680713150003</v>
      </c>
      <c r="F238" s="17">
        <f t="shared" si="239"/>
        <v>58519.540713150003</v>
      </c>
      <c r="G238" s="17">
        <f t="shared" si="239"/>
        <v>58519.540713150003</v>
      </c>
      <c r="H238" s="17">
        <f t="shared" si="239"/>
        <v>58519.540713150003</v>
      </c>
      <c r="I238" s="17">
        <f t="shared" si="239"/>
        <v>58519.540713150003</v>
      </c>
      <c r="J238" s="17">
        <f t="shared" si="239"/>
        <v>58519.540713150003</v>
      </c>
      <c r="K238" s="17">
        <f t="shared" ref="K238:L238" si="240">+K239+K240+K241</f>
        <v>0</v>
      </c>
      <c r="L238" s="17">
        <f t="shared" si="240"/>
        <v>117039.08142630001</v>
      </c>
      <c r="M238" s="17">
        <f t="shared" ref="M238" si="241">+M239+M240+M241</f>
        <v>58519.540713150003</v>
      </c>
      <c r="N238" s="17">
        <f t="shared" si="239"/>
        <v>526590.00641835004</v>
      </c>
    </row>
    <row r="239" spans="2:14" x14ac:dyDescent="0.2">
      <c r="B239" s="32" t="s">
        <v>58</v>
      </c>
      <c r="C239" s="38" t="s">
        <v>59</v>
      </c>
      <c r="D239" s="23">
        <v>350000</v>
      </c>
      <c r="E239" s="23">
        <v>27728.361719650002</v>
      </c>
      <c r="F239" s="23">
        <v>27728.361719650002</v>
      </c>
      <c r="G239" s="23">
        <v>27728.361719650002</v>
      </c>
      <c r="H239" s="23">
        <v>27728.361719650002</v>
      </c>
      <c r="I239" s="23">
        <v>27728.361719650002</v>
      </c>
      <c r="J239" s="23">
        <v>27728.361719650002</v>
      </c>
      <c r="K239" s="23">
        <v>0</v>
      </c>
      <c r="L239" s="23">
        <v>55456.723439300004</v>
      </c>
      <c r="M239" s="23">
        <v>27728.361719650002</v>
      </c>
      <c r="N239" s="23">
        <f t="shared" ref="N239:N241" si="242">+E239+F239+G239+H239+I239+J239+K239+L239+M239</f>
        <v>249555.25547685003</v>
      </c>
    </row>
    <row r="240" spans="2:14" x14ac:dyDescent="0.2">
      <c r="B240" s="32" t="s">
        <v>60</v>
      </c>
      <c r="C240" s="38" t="s">
        <v>61</v>
      </c>
      <c r="D240" s="23">
        <v>370000</v>
      </c>
      <c r="E240" s="23">
        <v>27767.4708335</v>
      </c>
      <c r="F240" s="23">
        <v>27767.4708335</v>
      </c>
      <c r="G240" s="23">
        <v>27767.4708335</v>
      </c>
      <c r="H240" s="23">
        <v>27767.4708335</v>
      </c>
      <c r="I240" s="23">
        <v>27767.4708335</v>
      </c>
      <c r="J240" s="23">
        <v>27767.4708335</v>
      </c>
      <c r="K240" s="23">
        <v>0</v>
      </c>
      <c r="L240" s="23">
        <v>55534.941666999999</v>
      </c>
      <c r="M240" s="23">
        <v>27767.4708335</v>
      </c>
      <c r="N240" s="23">
        <f t="shared" si="242"/>
        <v>249907.2375015</v>
      </c>
    </row>
    <row r="241" spans="2:15" x14ac:dyDescent="0.2">
      <c r="B241" s="32" t="s">
        <v>62</v>
      </c>
      <c r="C241" s="38" t="s">
        <v>63</v>
      </c>
      <c r="D241" s="23">
        <v>100000</v>
      </c>
      <c r="E241" s="23">
        <v>2937.84816</v>
      </c>
      <c r="F241" s="23">
        <v>3023.7081600000001</v>
      </c>
      <c r="G241" s="23">
        <v>3023.7081600000001</v>
      </c>
      <c r="H241" s="23">
        <v>3023.7081600000001</v>
      </c>
      <c r="I241" s="23">
        <v>3023.7081600000001</v>
      </c>
      <c r="J241" s="23">
        <v>3023.7081600000001</v>
      </c>
      <c r="K241" s="23">
        <v>0</v>
      </c>
      <c r="L241" s="23">
        <v>6047.4163200000003</v>
      </c>
      <c r="M241" s="23">
        <v>3023.7081600000001</v>
      </c>
      <c r="N241" s="23">
        <f t="shared" si="242"/>
        <v>27127.513440000002</v>
      </c>
    </row>
    <row r="242" spans="2:15" x14ac:dyDescent="0.2">
      <c r="B242" s="45">
        <v>22</v>
      </c>
      <c r="C242" s="98" t="s">
        <v>66</v>
      </c>
      <c r="D242" s="14">
        <f>+D243</f>
        <v>4900000</v>
      </c>
      <c r="E242" s="14">
        <f t="shared" ref="E242:N242" si="243">+E243</f>
        <v>49000</v>
      </c>
      <c r="F242" s="14">
        <f t="shared" si="243"/>
        <v>19000</v>
      </c>
      <c r="G242" s="14">
        <f t="shared" si="243"/>
        <v>42900</v>
      </c>
      <c r="H242" s="14">
        <f t="shared" si="243"/>
        <v>12000</v>
      </c>
      <c r="I242" s="14">
        <f t="shared" si="243"/>
        <v>4500</v>
      </c>
      <c r="J242" s="14">
        <f t="shared" si="243"/>
        <v>4500</v>
      </c>
      <c r="K242" s="14">
        <f t="shared" si="243"/>
        <v>0</v>
      </c>
      <c r="L242" s="14">
        <f t="shared" si="243"/>
        <v>27000</v>
      </c>
      <c r="M242" s="14">
        <f t="shared" si="243"/>
        <v>10620</v>
      </c>
      <c r="N242" s="14">
        <f t="shared" si="243"/>
        <v>169520</v>
      </c>
    </row>
    <row r="243" spans="2:15" x14ac:dyDescent="0.2">
      <c r="B243" s="34">
        <v>228</v>
      </c>
      <c r="C243" s="48" t="s">
        <v>322</v>
      </c>
      <c r="D243" s="17">
        <f>+D244</f>
        <v>4900000</v>
      </c>
      <c r="E243" s="17">
        <f t="shared" ref="E243:N243" si="244">SUM(E244:E244)</f>
        <v>49000</v>
      </c>
      <c r="F243" s="17">
        <f t="shared" si="244"/>
        <v>19000</v>
      </c>
      <c r="G243" s="17">
        <f t="shared" si="244"/>
        <v>42900</v>
      </c>
      <c r="H243" s="17">
        <f t="shared" si="244"/>
        <v>12000</v>
      </c>
      <c r="I243" s="17">
        <f t="shared" si="244"/>
        <v>4500</v>
      </c>
      <c r="J243" s="17">
        <f t="shared" si="244"/>
        <v>4500</v>
      </c>
      <c r="K243" s="17">
        <f t="shared" si="244"/>
        <v>0</v>
      </c>
      <c r="L243" s="17">
        <f t="shared" si="244"/>
        <v>27000</v>
      </c>
      <c r="M243" s="17">
        <f t="shared" si="244"/>
        <v>10620</v>
      </c>
      <c r="N243" s="17">
        <f t="shared" si="244"/>
        <v>169520</v>
      </c>
    </row>
    <row r="244" spans="2:15" x14ac:dyDescent="0.2">
      <c r="B244" s="32" t="s">
        <v>147</v>
      </c>
      <c r="C244" s="44" t="s">
        <v>323</v>
      </c>
      <c r="D244" s="50">
        <v>4900000</v>
      </c>
      <c r="E244" s="50">
        <v>49000</v>
      </c>
      <c r="F244" s="50">
        <v>19000</v>
      </c>
      <c r="G244" s="50">
        <v>42900</v>
      </c>
      <c r="H244" s="50">
        <v>12000</v>
      </c>
      <c r="I244" s="50">
        <v>4500</v>
      </c>
      <c r="J244" s="50">
        <v>4500</v>
      </c>
      <c r="K244" s="50">
        <v>0</v>
      </c>
      <c r="L244" s="50">
        <v>27000</v>
      </c>
      <c r="M244" s="50">
        <v>10620</v>
      </c>
      <c r="N244" s="50">
        <f>+E244+F244+G244+H244+I244+J244+K244+L244+M244</f>
        <v>169520</v>
      </c>
    </row>
    <row r="245" spans="2:15" x14ac:dyDescent="0.2">
      <c r="B245" s="45">
        <v>24</v>
      </c>
      <c r="C245" s="68" t="s">
        <v>265</v>
      </c>
      <c r="D245" s="14">
        <f t="shared" ref="D245:N245" si="245">+D246+D249</f>
        <v>1314384</v>
      </c>
      <c r="E245" s="14">
        <f t="shared" si="245"/>
        <v>0</v>
      </c>
      <c r="F245" s="14">
        <f t="shared" si="245"/>
        <v>297500</v>
      </c>
      <c r="G245" s="14">
        <f t="shared" si="245"/>
        <v>0</v>
      </c>
      <c r="H245" s="14">
        <f t="shared" si="245"/>
        <v>0</v>
      </c>
      <c r="I245" s="14">
        <f t="shared" si="245"/>
        <v>0</v>
      </c>
      <c r="J245" s="14">
        <f t="shared" si="245"/>
        <v>0</v>
      </c>
      <c r="K245" s="14">
        <f t="shared" si="245"/>
        <v>297500</v>
      </c>
      <c r="L245" s="14">
        <f t="shared" si="245"/>
        <v>0</v>
      </c>
      <c r="M245" s="14">
        <f t="shared" ref="M245" si="246">+M246+M249</f>
        <v>1000000</v>
      </c>
      <c r="N245" s="14">
        <f t="shared" si="245"/>
        <v>1595000</v>
      </c>
    </row>
    <row r="246" spans="2:15" ht="15" customHeight="1" x14ac:dyDescent="0.2">
      <c r="B246" s="34">
        <v>241</v>
      </c>
      <c r="C246" s="54" t="s">
        <v>324</v>
      </c>
      <c r="D246" s="66">
        <f>+D247+D248</f>
        <v>799984</v>
      </c>
      <c r="E246" s="66">
        <f t="shared" ref="E246:J246" si="247">+E247+E250</f>
        <v>0</v>
      </c>
      <c r="F246" s="66">
        <v>0</v>
      </c>
      <c r="G246" s="66">
        <f t="shared" si="247"/>
        <v>0</v>
      </c>
      <c r="H246" s="66">
        <f t="shared" si="247"/>
        <v>0</v>
      </c>
      <c r="I246" s="66">
        <f t="shared" si="247"/>
        <v>0</v>
      </c>
      <c r="J246" s="66">
        <f t="shared" si="247"/>
        <v>0</v>
      </c>
      <c r="K246" s="66">
        <v>0</v>
      </c>
      <c r="L246" s="66">
        <f>+L247+L248</f>
        <v>0</v>
      </c>
      <c r="M246" s="66">
        <f>+M247+M248</f>
        <v>0</v>
      </c>
      <c r="N246" s="66">
        <v>0</v>
      </c>
    </row>
    <row r="247" spans="2:15" ht="15.75" customHeight="1" x14ac:dyDescent="0.2">
      <c r="B247" s="32" t="s">
        <v>267</v>
      </c>
      <c r="C247" s="47" t="s">
        <v>268</v>
      </c>
      <c r="D247" s="42">
        <v>100000</v>
      </c>
      <c r="E247" s="42">
        <v>0</v>
      </c>
      <c r="F247" s="42">
        <v>0</v>
      </c>
      <c r="G247" s="42">
        <v>0</v>
      </c>
      <c r="H247" s="42">
        <v>0</v>
      </c>
      <c r="I247" s="42">
        <v>0</v>
      </c>
      <c r="J247" s="42">
        <v>0</v>
      </c>
      <c r="K247" s="42">
        <v>0</v>
      </c>
      <c r="L247" s="42">
        <v>0</v>
      </c>
      <c r="M247" s="42">
        <v>0</v>
      </c>
      <c r="N247" s="42">
        <f t="shared" ref="N247:N248" si="248">+E247+F247+G247+H247+I247+J247+K247+L247+M247</f>
        <v>0</v>
      </c>
    </row>
    <row r="248" spans="2:15" ht="25.5" customHeight="1" x14ac:dyDescent="0.2">
      <c r="B248" s="32" t="s">
        <v>369</v>
      </c>
      <c r="C248" s="44" t="s">
        <v>370</v>
      </c>
      <c r="D248" s="42">
        <v>699984</v>
      </c>
      <c r="E248" s="42">
        <v>0</v>
      </c>
      <c r="F248" s="42">
        <v>0</v>
      </c>
      <c r="G248" s="42">
        <v>0</v>
      </c>
      <c r="H248" s="42">
        <v>0</v>
      </c>
      <c r="I248" s="42">
        <v>0</v>
      </c>
      <c r="J248" s="42">
        <v>0</v>
      </c>
      <c r="K248" s="42">
        <v>0</v>
      </c>
      <c r="L248" s="42">
        <v>0</v>
      </c>
      <c r="M248" s="42">
        <v>0</v>
      </c>
      <c r="N248" s="42">
        <f t="shared" si="248"/>
        <v>0</v>
      </c>
    </row>
    <row r="249" spans="2:15" ht="25.5" customHeight="1" x14ac:dyDescent="0.2">
      <c r="B249" s="34">
        <v>247</v>
      </c>
      <c r="C249" s="41" t="s">
        <v>325</v>
      </c>
      <c r="D249" s="99">
        <f>+D250</f>
        <v>514400</v>
      </c>
      <c r="E249" s="99">
        <f t="shared" ref="E249:N249" si="249">+E250</f>
        <v>0</v>
      </c>
      <c r="F249" s="99">
        <f t="shared" si="249"/>
        <v>297500</v>
      </c>
      <c r="G249" s="99">
        <f t="shared" si="249"/>
        <v>0</v>
      </c>
      <c r="H249" s="99">
        <f t="shared" si="249"/>
        <v>0</v>
      </c>
      <c r="I249" s="99">
        <f t="shared" si="249"/>
        <v>0</v>
      </c>
      <c r="J249" s="99">
        <f t="shared" si="249"/>
        <v>0</v>
      </c>
      <c r="K249" s="99">
        <f t="shared" si="249"/>
        <v>297500</v>
      </c>
      <c r="L249" s="99">
        <f t="shared" si="249"/>
        <v>0</v>
      </c>
      <c r="M249" s="99">
        <f t="shared" si="249"/>
        <v>1000000</v>
      </c>
      <c r="N249" s="99">
        <f t="shared" si="249"/>
        <v>1595000</v>
      </c>
    </row>
    <row r="250" spans="2:15" ht="26.25" customHeight="1" x14ac:dyDescent="0.2">
      <c r="B250" s="49" t="s">
        <v>326</v>
      </c>
      <c r="C250" s="47" t="s">
        <v>327</v>
      </c>
      <c r="D250" s="23">
        <v>514400</v>
      </c>
      <c r="E250" s="23">
        <v>0</v>
      </c>
      <c r="F250" s="23">
        <v>297500</v>
      </c>
      <c r="G250" s="23">
        <v>0</v>
      </c>
      <c r="H250" s="23">
        <v>0</v>
      </c>
      <c r="I250" s="23">
        <v>0</v>
      </c>
      <c r="J250" s="23">
        <v>0</v>
      </c>
      <c r="K250" s="23">
        <v>297500</v>
      </c>
      <c r="L250" s="23">
        <v>0</v>
      </c>
      <c r="M250" s="23">
        <v>1000000</v>
      </c>
      <c r="N250" s="23">
        <f>+E250+F250+G250+H250+I250+J250+K250+L250+M250</f>
        <v>1595000</v>
      </c>
    </row>
    <row r="251" spans="2:15" ht="17.25" customHeight="1" x14ac:dyDescent="0.2">
      <c r="B251" s="100" t="s">
        <v>318</v>
      </c>
      <c r="C251" s="101" t="s">
        <v>328</v>
      </c>
      <c r="D251" s="74">
        <f>+D230</f>
        <v>12234384</v>
      </c>
      <c r="E251" s="74">
        <f t="shared" ref="E251:N251" si="250">+E232+E242+E245</f>
        <v>498524.81921315001</v>
      </c>
      <c r="F251" s="74">
        <f t="shared" si="250"/>
        <v>766110.67921314994</v>
      </c>
      <c r="G251" s="74">
        <f t="shared" si="250"/>
        <v>492510.67921315</v>
      </c>
      <c r="H251" s="74">
        <f t="shared" si="250"/>
        <v>461610.67921315</v>
      </c>
      <c r="I251" s="74">
        <f t="shared" si="250"/>
        <v>454110.67921315</v>
      </c>
      <c r="J251" s="74">
        <f t="shared" si="250"/>
        <v>454110.67921315</v>
      </c>
      <c r="K251" s="74">
        <f t="shared" ref="K251:L251" si="251">+K232+K242+K245</f>
        <v>688591.1385</v>
      </c>
      <c r="L251" s="74">
        <f t="shared" si="251"/>
        <v>535130.21992629999</v>
      </c>
      <c r="M251" s="74">
        <f t="shared" ref="M251" si="252">+M232+M242+M245</f>
        <v>1460230.6792131499</v>
      </c>
      <c r="N251" s="74">
        <f t="shared" si="250"/>
        <v>5810930.2529183496</v>
      </c>
    </row>
    <row r="252" spans="2:15" ht="27" customHeight="1" x14ac:dyDescent="0.2">
      <c r="B252" s="93" t="s">
        <v>329</v>
      </c>
      <c r="C252" s="94" t="s">
        <v>330</v>
      </c>
      <c r="D252" s="80">
        <f>+D253</f>
        <v>132516690</v>
      </c>
      <c r="E252" s="80">
        <f t="shared" ref="E252:N253" si="253">+E253</f>
        <v>11237939.815759251</v>
      </c>
      <c r="F252" s="80">
        <f t="shared" si="253"/>
        <v>11279453.15531975</v>
      </c>
      <c r="G252" s="80">
        <f t="shared" si="253"/>
        <v>11546210.7627188</v>
      </c>
      <c r="H252" s="80">
        <f t="shared" si="253"/>
        <v>11575320.5769278</v>
      </c>
      <c r="I252" s="80">
        <f t="shared" si="253"/>
        <v>11582621.537021851</v>
      </c>
      <c r="J252" s="80">
        <f t="shared" si="253"/>
        <v>11582621.534716051</v>
      </c>
      <c r="K252" s="80">
        <f t="shared" si="253"/>
        <v>10167299.739499999</v>
      </c>
      <c r="L252" s="80">
        <f t="shared" si="253"/>
        <v>12573492.401099252</v>
      </c>
      <c r="M252" s="80">
        <f t="shared" si="253"/>
        <v>11347570.037135202</v>
      </c>
      <c r="N252" s="80">
        <f>+N253</f>
        <v>102892529.56019796</v>
      </c>
    </row>
    <row r="253" spans="2:15" ht="26.25" customHeight="1" x14ac:dyDescent="0.2">
      <c r="B253" s="95" t="s">
        <v>308</v>
      </c>
      <c r="C253" s="96" t="s">
        <v>320</v>
      </c>
      <c r="D253" s="97">
        <f>+D254</f>
        <v>132516690</v>
      </c>
      <c r="E253" s="97">
        <f t="shared" si="253"/>
        <v>11237939.815759251</v>
      </c>
      <c r="F253" s="97">
        <f t="shared" si="253"/>
        <v>11279453.15531975</v>
      </c>
      <c r="G253" s="97">
        <f t="shared" si="253"/>
        <v>11546210.7627188</v>
      </c>
      <c r="H253" s="97">
        <f t="shared" si="253"/>
        <v>11575320.5769278</v>
      </c>
      <c r="I253" s="97">
        <f t="shared" si="253"/>
        <v>11582621.537021851</v>
      </c>
      <c r="J253" s="97">
        <f t="shared" si="253"/>
        <v>11582621.534716051</v>
      </c>
      <c r="K253" s="97">
        <f t="shared" si="253"/>
        <v>10167299.739499999</v>
      </c>
      <c r="L253" s="97">
        <f t="shared" si="253"/>
        <v>12573492.401099252</v>
      </c>
      <c r="M253" s="97">
        <f t="shared" si="253"/>
        <v>11347570.037135202</v>
      </c>
      <c r="N253" s="97">
        <f t="shared" si="253"/>
        <v>102892529.56019796</v>
      </c>
    </row>
    <row r="254" spans="2:15" ht="17.25" customHeight="1" x14ac:dyDescent="0.2">
      <c r="B254" s="12">
        <v>21</v>
      </c>
      <c r="C254" s="13" t="s">
        <v>12</v>
      </c>
      <c r="D254" s="14">
        <f>+D255+D260</f>
        <v>132516690</v>
      </c>
      <c r="E254" s="14">
        <f t="shared" ref="E254:N254" si="254">+E255+E260</f>
        <v>11237939.815759251</v>
      </c>
      <c r="F254" s="14">
        <f t="shared" si="254"/>
        <v>11279453.15531975</v>
      </c>
      <c r="G254" s="14">
        <f t="shared" si="254"/>
        <v>11546210.7627188</v>
      </c>
      <c r="H254" s="14">
        <f t="shared" si="254"/>
        <v>11575320.5769278</v>
      </c>
      <c r="I254" s="14">
        <f t="shared" si="254"/>
        <v>11582621.537021851</v>
      </c>
      <c r="J254" s="14">
        <f>+J255+J260</f>
        <v>11582621.534716051</v>
      </c>
      <c r="K254" s="14">
        <f>+K255+K260</f>
        <v>10167299.739499999</v>
      </c>
      <c r="L254" s="14">
        <f>+L255+L260</f>
        <v>12573492.401099252</v>
      </c>
      <c r="M254" s="14">
        <f>+M255+M260</f>
        <v>11347570.037135202</v>
      </c>
      <c r="N254" s="14">
        <f t="shared" si="254"/>
        <v>102892529.56019796</v>
      </c>
    </row>
    <row r="255" spans="2:15" ht="17.25" customHeight="1" x14ac:dyDescent="0.2">
      <c r="B255" s="15">
        <v>211</v>
      </c>
      <c r="C255" s="85" t="s">
        <v>13</v>
      </c>
      <c r="D255" s="17">
        <f>+D256+D258</f>
        <v>118399329.095373</v>
      </c>
      <c r="E255" s="17">
        <f t="shared" ref="E255:M255" si="255">+E256</f>
        <v>9985568.2375000007</v>
      </c>
      <c r="F255" s="17">
        <f t="shared" si="255"/>
        <v>10018947.782500001</v>
      </c>
      <c r="G255" s="17">
        <f t="shared" si="255"/>
        <v>10285967.382000001</v>
      </c>
      <c r="H255" s="17">
        <f t="shared" si="255"/>
        <v>10311216.592</v>
      </c>
      <c r="I255" s="17">
        <f t="shared" si="255"/>
        <v>10317843.741500001</v>
      </c>
      <c r="J255" s="17">
        <f t="shared" si="255"/>
        <v>10317843.739500001</v>
      </c>
      <c r="K255" s="17">
        <f>+K256+K258</f>
        <v>10167299.739499999</v>
      </c>
      <c r="L255" s="17">
        <f t="shared" si="255"/>
        <v>10113767.648000002</v>
      </c>
      <c r="M255" s="17">
        <f t="shared" si="255"/>
        <v>10113767.648000002</v>
      </c>
      <c r="N255" s="17">
        <f>+N256+N258</f>
        <v>91632222.510500014</v>
      </c>
    </row>
    <row r="256" spans="2:15" ht="17.25" customHeight="1" x14ac:dyDescent="0.2">
      <c r="B256" s="18">
        <v>2111</v>
      </c>
      <c r="C256" s="29" t="s">
        <v>14</v>
      </c>
      <c r="D256" s="20">
        <f>+D257</f>
        <v>108113361.71337301</v>
      </c>
      <c r="E256" s="20">
        <f t="shared" ref="E256:I256" si="256">+E257+E259</f>
        <v>9985568.2375000007</v>
      </c>
      <c r="F256" s="20">
        <f t="shared" si="256"/>
        <v>10018947.782500001</v>
      </c>
      <c r="G256" s="20">
        <f t="shared" si="256"/>
        <v>10285967.382000001</v>
      </c>
      <c r="H256" s="20">
        <f t="shared" si="256"/>
        <v>10311216.592</v>
      </c>
      <c r="I256" s="20">
        <f t="shared" si="256"/>
        <v>10317843.741500001</v>
      </c>
      <c r="J256" s="20">
        <f>+J257+J259</f>
        <v>10317843.739500001</v>
      </c>
      <c r="K256" s="20">
        <f>+K257</f>
        <v>10037899.4695</v>
      </c>
      <c r="L256" s="20">
        <f>+L257+L259</f>
        <v>10113767.648000002</v>
      </c>
      <c r="M256" s="20">
        <f>+M257+M259</f>
        <v>10113767.648000002</v>
      </c>
      <c r="N256" s="20">
        <f>+N257</f>
        <v>91502822.240500018</v>
      </c>
      <c r="O256" s="30"/>
    </row>
    <row r="257" spans="2:16" ht="17.25" customHeight="1" x14ac:dyDescent="0.2">
      <c r="B257" s="21" t="s">
        <v>15</v>
      </c>
      <c r="C257" s="26" t="s">
        <v>16</v>
      </c>
      <c r="D257" s="23">
        <v>108113361.71337301</v>
      </c>
      <c r="E257" s="23">
        <v>9985568.2375000007</v>
      </c>
      <c r="F257" s="23">
        <v>10018947.782500001</v>
      </c>
      <c r="G257" s="23">
        <v>10285967.382000001</v>
      </c>
      <c r="H257" s="23">
        <v>10311216.592</v>
      </c>
      <c r="I257" s="23">
        <v>10317843.741500001</v>
      </c>
      <c r="J257" s="23">
        <v>10317843.739500001</v>
      </c>
      <c r="K257" s="23">
        <v>10037899.4695</v>
      </c>
      <c r="L257" s="23">
        <v>10113767.648000002</v>
      </c>
      <c r="M257" s="23">
        <v>10113767.648000002</v>
      </c>
      <c r="N257" s="23">
        <f>+E257+F257+G257+H257+I257+J257+K257+L257+M257</f>
        <v>91502822.240500018</v>
      </c>
      <c r="O257" s="8"/>
    </row>
    <row r="258" spans="2:16" ht="17.25" customHeight="1" x14ac:dyDescent="0.2">
      <c r="B258" s="18">
        <v>2114</v>
      </c>
      <c r="C258" s="29" t="s">
        <v>24</v>
      </c>
      <c r="D258" s="20">
        <f>+D259</f>
        <v>10285967.381999999</v>
      </c>
      <c r="E258" s="20">
        <f t="shared" ref="E258:N258" si="257">+E259</f>
        <v>0</v>
      </c>
      <c r="F258" s="20">
        <f t="shared" si="257"/>
        <v>0</v>
      </c>
      <c r="G258" s="20">
        <f t="shared" si="257"/>
        <v>0</v>
      </c>
      <c r="H258" s="20">
        <f t="shared" si="257"/>
        <v>0</v>
      </c>
      <c r="I258" s="20">
        <f t="shared" si="257"/>
        <v>0</v>
      </c>
      <c r="J258" s="20">
        <f t="shared" si="257"/>
        <v>0</v>
      </c>
      <c r="K258" s="20">
        <f t="shared" si="257"/>
        <v>129400.26999999999</v>
      </c>
      <c r="L258" s="20">
        <f t="shared" si="257"/>
        <v>0</v>
      </c>
      <c r="M258" s="20">
        <f t="shared" si="257"/>
        <v>0</v>
      </c>
      <c r="N258" s="20">
        <f t="shared" si="257"/>
        <v>129400.26999999999</v>
      </c>
      <c r="O258" s="8"/>
    </row>
    <row r="259" spans="2:16" ht="17.25" customHeight="1" x14ac:dyDescent="0.2">
      <c r="B259" s="21" t="s">
        <v>25</v>
      </c>
      <c r="C259" s="26" t="s">
        <v>321</v>
      </c>
      <c r="D259" s="23">
        <v>10285967.381999999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129400.26999999999</v>
      </c>
      <c r="L259" s="23">
        <v>0</v>
      </c>
      <c r="M259" s="23">
        <v>0</v>
      </c>
      <c r="N259" s="23">
        <f>+E259+F259+G259+H259+I259+J259+K259+L259+M259</f>
        <v>129400.26999999999</v>
      </c>
      <c r="O259" s="25"/>
    </row>
    <row r="260" spans="2:16" ht="17.25" customHeight="1" x14ac:dyDescent="0.2">
      <c r="B260" s="34">
        <v>215</v>
      </c>
      <c r="C260" s="54" t="s">
        <v>57</v>
      </c>
      <c r="D260" s="17">
        <f>+D261+D262+D263</f>
        <v>14117360.904626999</v>
      </c>
      <c r="E260" s="17">
        <f t="shared" ref="E260:J260" si="258">+E261+E262+E263</f>
        <v>1252371.5782592501</v>
      </c>
      <c r="F260" s="17">
        <f t="shared" si="258"/>
        <v>1260505.3728197501</v>
      </c>
      <c r="G260" s="17">
        <f t="shared" si="258"/>
        <v>1260243.3807188</v>
      </c>
      <c r="H260" s="17">
        <f t="shared" si="258"/>
        <v>1264103.9849278</v>
      </c>
      <c r="I260" s="17">
        <f t="shared" si="258"/>
        <v>1264777.79552185</v>
      </c>
      <c r="J260" s="17">
        <f t="shared" si="258"/>
        <v>1264777.79521605</v>
      </c>
      <c r="K260" s="17">
        <f t="shared" ref="K260:L260" si="259">+K261+K262+K263</f>
        <v>0</v>
      </c>
      <c r="L260" s="17">
        <f t="shared" si="259"/>
        <v>2459724.7530992501</v>
      </c>
      <c r="M260" s="17">
        <f t="shared" ref="M260" si="260">+M261+M262+M263</f>
        <v>1233802.3891352003</v>
      </c>
      <c r="N260" s="17">
        <f>+N261+N262+N263</f>
        <v>11260307.04969795</v>
      </c>
    </row>
    <row r="261" spans="2:16" ht="11.25" customHeight="1" x14ac:dyDescent="0.2">
      <c r="B261" s="32" t="s">
        <v>58</v>
      </c>
      <c r="C261" s="38" t="s">
        <v>59</v>
      </c>
      <c r="D261" s="23">
        <v>6109095.4057959998</v>
      </c>
      <c r="E261" s="23">
        <v>584644.61688375019</v>
      </c>
      <c r="F261" s="23">
        <v>588394.82662425016</v>
      </c>
      <c r="G261" s="23">
        <v>593605.59622880013</v>
      </c>
      <c r="H261" s="23">
        <v>595395.76521780016</v>
      </c>
      <c r="I261" s="23">
        <v>595865.63011735014</v>
      </c>
      <c r="J261" s="23">
        <v>595865.62997555011</v>
      </c>
      <c r="K261" s="23">
        <v>0</v>
      </c>
      <c r="L261" s="23">
        <v>1158699.1504917503</v>
      </c>
      <c r="M261" s="23">
        <v>581396.6350882001</v>
      </c>
      <c r="N261" s="23">
        <f t="shared" ref="N261:N263" si="261">+E261+F261+G261+H261+I261+J261+K261+L261+M261</f>
        <v>5293867.8506274503</v>
      </c>
      <c r="O261" s="8"/>
      <c r="P261" s="8"/>
    </row>
    <row r="262" spans="2:16" ht="11.25" customHeight="1" x14ac:dyDescent="0.2">
      <c r="B262" s="32" t="s">
        <v>60</v>
      </c>
      <c r="C262" s="38" t="s">
        <v>61</v>
      </c>
      <c r="D262" s="23">
        <v>7228097.6799999997</v>
      </c>
      <c r="E262" s="23">
        <v>605670.34486249986</v>
      </c>
      <c r="F262" s="23">
        <v>608040.29755749984</v>
      </c>
      <c r="G262" s="23">
        <v>601438.68912199989</v>
      </c>
      <c r="H262" s="23">
        <v>603231.38303199993</v>
      </c>
      <c r="I262" s="23">
        <v>603701.91064649995</v>
      </c>
      <c r="J262" s="23">
        <v>603701.91050449992</v>
      </c>
      <c r="K262" s="23">
        <v>0</v>
      </c>
      <c r="L262" s="23">
        <v>1174325.1218324997</v>
      </c>
      <c r="M262" s="23">
        <v>589212.50800799998</v>
      </c>
      <c r="N262" s="23">
        <f t="shared" si="261"/>
        <v>5389322.1655655</v>
      </c>
      <c r="O262" s="8"/>
      <c r="P262" s="8"/>
    </row>
    <row r="263" spans="2:16" ht="11.25" customHeight="1" x14ac:dyDescent="0.2">
      <c r="B263" s="32" t="s">
        <v>62</v>
      </c>
      <c r="C263" s="38" t="s">
        <v>63</v>
      </c>
      <c r="D263" s="23">
        <v>780167.81883100001</v>
      </c>
      <c r="E263" s="23">
        <v>62056.616513000015</v>
      </c>
      <c r="F263" s="23">
        <v>64070.248637999997</v>
      </c>
      <c r="G263" s="23">
        <v>65199.095367999995</v>
      </c>
      <c r="H263" s="23">
        <v>65476.836678</v>
      </c>
      <c r="I263" s="23">
        <v>65210.254757999995</v>
      </c>
      <c r="J263" s="23">
        <v>65210.254736000003</v>
      </c>
      <c r="K263" s="23">
        <v>0</v>
      </c>
      <c r="L263" s="23">
        <v>126700.480775</v>
      </c>
      <c r="M263" s="23">
        <v>63193.246039000005</v>
      </c>
      <c r="N263" s="23">
        <f t="shared" si="261"/>
        <v>577117.03350500006</v>
      </c>
      <c r="O263" s="8"/>
      <c r="P263" s="8"/>
    </row>
    <row r="264" spans="2:16" ht="17.25" customHeight="1" x14ac:dyDescent="0.2">
      <c r="B264" s="100" t="s">
        <v>329</v>
      </c>
      <c r="C264" s="92" t="s">
        <v>331</v>
      </c>
      <c r="D264" s="74">
        <f>+D252</f>
        <v>132516690</v>
      </c>
      <c r="E264" s="74">
        <f t="shared" ref="E264:J264" si="262">+E255+E260</f>
        <v>11237939.815759251</v>
      </c>
      <c r="F264" s="74">
        <f t="shared" si="262"/>
        <v>11279453.15531975</v>
      </c>
      <c r="G264" s="74">
        <f t="shared" si="262"/>
        <v>11546210.7627188</v>
      </c>
      <c r="H264" s="74">
        <f t="shared" si="262"/>
        <v>11575320.5769278</v>
      </c>
      <c r="I264" s="74">
        <f t="shared" si="262"/>
        <v>11582621.537021851</v>
      </c>
      <c r="J264" s="74">
        <f t="shared" si="262"/>
        <v>11582621.534716051</v>
      </c>
      <c r="K264" s="74">
        <f t="shared" ref="K264:L264" si="263">+K255+K260</f>
        <v>10167299.739499999</v>
      </c>
      <c r="L264" s="74">
        <f t="shared" si="263"/>
        <v>12573492.401099252</v>
      </c>
      <c r="M264" s="74">
        <f t="shared" ref="M264" si="264">+M255+M260</f>
        <v>11347570.037135202</v>
      </c>
      <c r="N264" s="74">
        <f>+N255+N260</f>
        <v>102892529.56019796</v>
      </c>
    </row>
    <row r="265" spans="2:16" x14ac:dyDescent="0.2">
      <c r="B265" s="102"/>
      <c r="C265" s="103"/>
      <c r="D265" s="104"/>
      <c r="E265" s="104"/>
      <c r="F265" s="104"/>
      <c r="G265" s="104"/>
      <c r="H265" s="104"/>
      <c r="I265" s="104"/>
      <c r="J265" s="104"/>
      <c r="K265" s="104"/>
      <c r="L265" s="104"/>
      <c r="M265" s="104"/>
      <c r="N265" s="104"/>
    </row>
    <row r="266" spans="2:16" x14ac:dyDescent="0.2">
      <c r="B266" s="105"/>
      <c r="C266" s="106" t="s">
        <v>332</v>
      </c>
      <c r="D266" s="107">
        <v>1172006944</v>
      </c>
      <c r="E266" s="107">
        <f t="shared" ref="E266:H266" si="265">+E3+E193+E211+E230+E252</f>
        <v>60981376.780317657</v>
      </c>
      <c r="F266" s="107">
        <f t="shared" si="265"/>
        <v>67038243.680147044</v>
      </c>
      <c r="G266" s="107">
        <f t="shared" si="265"/>
        <v>132382566.64235687</v>
      </c>
      <c r="H266" s="107">
        <f t="shared" si="265"/>
        <v>64362579.264889672</v>
      </c>
      <c r="I266" s="107">
        <f t="shared" ref="I266:N266" si="266">+I3+I193+I211+I230+I252</f>
        <v>66819995.119413882</v>
      </c>
      <c r="J266" s="107">
        <f t="shared" si="266"/>
        <v>64513446.286215141</v>
      </c>
      <c r="K266" s="107">
        <f t="shared" si="266"/>
        <v>74404376.425590023</v>
      </c>
      <c r="L266" s="107">
        <f t="shared" si="266"/>
        <v>73596532.261604518</v>
      </c>
      <c r="M266" s="107">
        <f t="shared" si="266"/>
        <v>83790536.319046617</v>
      </c>
      <c r="N266" s="107">
        <f t="shared" si="266"/>
        <v>687889652.77958155</v>
      </c>
      <c r="O266" s="30"/>
    </row>
    <row r="267" spans="2:16" s="60" customFormat="1" x14ac:dyDescent="0.2"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</row>
    <row r="268" spans="2:16" s="60" customFormat="1" ht="13.5" x14ac:dyDescent="0.25">
      <c r="B268" s="109"/>
      <c r="C268" s="110"/>
      <c r="D268" s="111"/>
      <c r="E268" s="111"/>
      <c r="F268" s="111"/>
      <c r="G268" s="108"/>
      <c r="H268" s="108"/>
      <c r="I268" s="108"/>
      <c r="J268" s="108"/>
      <c r="K268" s="108"/>
      <c r="L268" s="108"/>
      <c r="M268" s="108"/>
      <c r="N268" s="108"/>
    </row>
    <row r="269" spans="2:16" s="60" customFormat="1" x14ac:dyDescent="0.2">
      <c r="B269" s="112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</row>
    <row r="270" spans="2:16" s="60" customFormat="1" x14ac:dyDescent="0.2">
      <c r="B270" s="127" t="s">
        <v>344</v>
      </c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</row>
    <row r="271" spans="2:16" s="60" customFormat="1" x14ac:dyDescent="0.2">
      <c r="B271" s="113" t="s">
        <v>333</v>
      </c>
      <c r="C271" s="113"/>
      <c r="D271" s="114"/>
      <c r="E271" s="114"/>
      <c r="F271" s="114"/>
      <c r="G271" s="115"/>
      <c r="H271" s="115"/>
      <c r="I271" s="115"/>
      <c r="J271" s="115"/>
      <c r="K271" s="115"/>
      <c r="L271" s="115"/>
      <c r="M271" s="115"/>
      <c r="N271" s="115"/>
    </row>
    <row r="272" spans="2:16" s="60" customFormat="1" x14ac:dyDescent="0.2">
      <c r="B272" s="113" t="s">
        <v>349</v>
      </c>
      <c r="C272" s="113"/>
      <c r="D272" s="114"/>
      <c r="E272" s="114"/>
      <c r="F272" s="114"/>
      <c r="G272" s="115"/>
      <c r="H272" s="115"/>
      <c r="I272" s="115"/>
      <c r="J272" s="115"/>
      <c r="K272" s="115"/>
      <c r="L272" s="115"/>
      <c r="M272" s="115"/>
      <c r="N272" s="115"/>
    </row>
    <row r="273" spans="1:14" s="60" customFormat="1" x14ac:dyDescent="0.2">
      <c r="B273" s="113" t="s">
        <v>371</v>
      </c>
      <c r="C273" s="113"/>
      <c r="D273" s="114"/>
      <c r="E273" s="114"/>
      <c r="F273" s="114"/>
      <c r="G273" s="115"/>
      <c r="H273" s="115"/>
      <c r="I273" s="115"/>
      <c r="J273" s="115"/>
      <c r="K273" s="115"/>
      <c r="L273" s="115"/>
      <c r="M273" s="115"/>
      <c r="N273" s="115"/>
    </row>
    <row r="274" spans="1:14" s="60" customFormat="1" x14ac:dyDescent="0.2">
      <c r="B274" s="116" t="s">
        <v>345</v>
      </c>
      <c r="C274" s="113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</row>
    <row r="275" spans="1:14" s="60" customFormat="1" x14ac:dyDescent="0.2">
      <c r="B275" s="116" t="s">
        <v>346</v>
      </c>
      <c r="C275" s="113"/>
      <c r="D275" s="115"/>
      <c r="E275" s="115"/>
      <c r="F275" s="115"/>
      <c r="G275" s="115"/>
      <c r="H275" s="115"/>
      <c r="I275" s="115"/>
      <c r="J275" s="115"/>
      <c r="K275" s="108"/>
      <c r="L275" s="108"/>
      <c r="M275" s="108"/>
      <c r="N275" s="108"/>
    </row>
    <row r="276" spans="1:14" s="60" customFormat="1" x14ac:dyDescent="0.2">
      <c r="B276" s="116" t="s">
        <v>347</v>
      </c>
      <c r="C276" s="113"/>
      <c r="D276" s="115"/>
      <c r="E276" s="115"/>
      <c r="F276" s="115"/>
      <c r="G276" s="115"/>
      <c r="H276" s="115"/>
      <c r="I276" s="115"/>
      <c r="J276" s="115"/>
      <c r="K276" s="108"/>
      <c r="L276" s="108"/>
      <c r="M276" s="108"/>
      <c r="N276" s="108"/>
    </row>
    <row r="277" spans="1:14" s="60" customFormat="1" x14ac:dyDescent="0.2">
      <c r="B277" s="112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</row>
    <row r="278" spans="1:14" s="60" customFormat="1" x14ac:dyDescent="0.2">
      <c r="B278" s="112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</row>
    <row r="279" spans="1:14" s="60" customFormat="1" x14ac:dyDescent="0.2">
      <c r="B279" s="112"/>
      <c r="D279" s="108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</row>
    <row r="280" spans="1:14" s="60" customFormat="1" x14ac:dyDescent="0.2">
      <c r="B280" s="112"/>
      <c r="D280" s="129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</row>
    <row r="281" spans="1:14" s="60" customFormat="1" x14ac:dyDescent="0.2">
      <c r="B281" s="112"/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</row>
    <row r="282" spans="1:14" ht="18.75" customHeight="1" x14ac:dyDescent="0.2">
      <c r="B282" s="117" t="s">
        <v>334</v>
      </c>
      <c r="C282" s="118"/>
      <c r="E282" s="119" t="s">
        <v>335</v>
      </c>
      <c r="F282" s="119"/>
      <c r="G282" s="119"/>
      <c r="H282" s="119"/>
      <c r="I282" s="119"/>
      <c r="J282" s="119"/>
      <c r="K282" s="119"/>
      <c r="L282" s="119"/>
      <c r="M282" s="119"/>
      <c r="N282" s="119" t="s">
        <v>336</v>
      </c>
    </row>
    <row r="283" spans="1:14" ht="17.25" customHeight="1" x14ac:dyDescent="0.2">
      <c r="A283" s="120"/>
      <c r="B283" s="121" t="s">
        <v>342</v>
      </c>
      <c r="C283" s="118"/>
      <c r="E283" s="122" t="s">
        <v>337</v>
      </c>
      <c r="F283" s="122"/>
      <c r="G283" s="122"/>
      <c r="H283" s="122"/>
      <c r="I283" s="122"/>
      <c r="J283" s="122"/>
      <c r="K283" s="122"/>
      <c r="L283" s="122"/>
      <c r="M283" s="122"/>
      <c r="N283" s="122" t="s">
        <v>338</v>
      </c>
    </row>
    <row r="284" spans="1:14" ht="19.5" customHeight="1" x14ac:dyDescent="0.2">
      <c r="B284" s="118" t="s">
        <v>343</v>
      </c>
      <c r="C284" s="118"/>
      <c r="E284" s="118" t="s">
        <v>339</v>
      </c>
      <c r="F284" s="118"/>
      <c r="G284" s="118"/>
      <c r="H284" s="118"/>
      <c r="I284" s="118"/>
      <c r="J284" s="118"/>
      <c r="K284" s="118"/>
      <c r="L284" s="118"/>
      <c r="M284" s="118"/>
      <c r="N284" s="118" t="s">
        <v>340</v>
      </c>
    </row>
    <row r="285" spans="1:14" ht="26.25" customHeight="1" x14ac:dyDescent="0.2">
      <c r="B285" s="118"/>
      <c r="C285" s="123"/>
      <c r="D285" s="121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</row>
    <row r="286" spans="1:14" ht="26.25" customHeight="1" x14ac:dyDescent="0.2">
      <c r="B286" s="124"/>
      <c r="C286" s="125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</row>
    <row r="288" spans="1:14" ht="13.5" customHeight="1" x14ac:dyDescent="0.2"/>
  </sheetData>
  <autoFilter ref="B1:N266"/>
  <printOptions horizontalCentered="1"/>
  <pageMargins left="0.70866141732283472" right="0.70866141732283472" top="1.8897637795275593" bottom="0.74803149606299213" header="0" footer="0.31496062992125984"/>
  <pageSetup paperSize="5" scale="59" fitToHeight="0" orientation="landscape" r:id="rId1"/>
  <headerFooter>
    <oddHeader xml:space="preserve">&amp;C
&amp;G
TRIBUNAL SUPERIOR ELECTORAL 
DIRECCION FINANCIERA 
EJECUCION PRESUPUESTARIA AL 30 DE SEPTIEMBRE 2024
VALORES EN RD$
</oddHeader>
    <oddFooter>&amp;RPágina &amp;P</oddFooter>
  </headerFooter>
  <ignoredErrors>
    <ignoredError sqref="K255 D228 N8:N17 N28:N37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Transparencia</vt:lpstr>
      <vt:lpstr>'Ejecución Transparencia'!Área_de_impresión</vt:lpstr>
      <vt:lpstr>'Ejecución Transparencia'!Títulos_a_imprimir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Maridalia Gómez</dc:creator>
  <cp:lastModifiedBy>Deysis Esther Matos Ferreras</cp:lastModifiedBy>
  <cp:lastPrinted>2024-10-08T14:02:32Z</cp:lastPrinted>
  <dcterms:created xsi:type="dcterms:W3CDTF">2024-07-15T14:00:29Z</dcterms:created>
  <dcterms:modified xsi:type="dcterms:W3CDTF">2024-10-08T19:15:28Z</dcterms:modified>
</cp:coreProperties>
</file>