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1.18\Direccion Financiera\2. Departamento de Contabilidad\13- ESTADOS FINANCIEROS\ESTADOS FINANCIEROS 2025\Estados Para Transparencia\"/>
    </mc:Choice>
  </mc:AlternateContent>
  <bookViews>
    <workbookView xWindow="0" yWindow="0" windowWidth="28800" windowHeight="12180"/>
  </bookViews>
  <sheets>
    <sheet name="Estado de Situación" sheetId="3" r:id="rId1"/>
    <sheet name="Notas 7-16" sheetId="2" r:id="rId2"/>
  </sheets>
  <definedNames>
    <definedName name="_xlnm.Print_Area" localSheetId="0">'Estado de Situación'!$A$1:$F$58</definedName>
    <definedName name="_xlnm.Print_Area" localSheetId="1">'Notas 7-16'!$B$1:$H$181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8" i="2" l="1"/>
  <c r="D100" i="2"/>
  <c r="D10" i="2"/>
  <c r="F142" i="2" l="1"/>
  <c r="G89" i="2"/>
  <c r="G87" i="2"/>
  <c r="D178" i="2" l="1"/>
  <c r="D170" i="2"/>
  <c r="D78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F29" i="2"/>
  <c r="G86" i="2" l="1"/>
  <c r="G85" i="2"/>
  <c r="G84" i="2"/>
  <c r="G83" i="2"/>
  <c r="G82" i="2"/>
  <c r="D19" i="2" l="1"/>
  <c r="E90" i="2" l="1"/>
  <c r="E78" i="2" s="1"/>
  <c r="D154" i="2"/>
  <c r="D17" i="3" l="1"/>
  <c r="D179" i="2"/>
  <c r="D177" i="2"/>
  <c r="D40" i="3" l="1"/>
  <c r="D31" i="3" l="1"/>
  <c r="F90" i="2"/>
  <c r="D90" i="2"/>
  <c r="G90" i="2"/>
  <c r="D30" i="3"/>
  <c r="D29" i="3"/>
  <c r="D70" i="2"/>
  <c r="D23" i="3" s="1"/>
  <c r="G58" i="2"/>
  <c r="G61" i="2" s="1"/>
  <c r="F58" i="2"/>
  <c r="F61" i="2" s="1"/>
  <c r="E58" i="2"/>
  <c r="D58" i="2"/>
  <c r="D61" i="2" s="1"/>
  <c r="D31" i="2"/>
  <c r="F30" i="2"/>
  <c r="F28" i="2"/>
  <c r="F27" i="2"/>
  <c r="D16" i="3"/>
  <c r="D102" i="2" l="1"/>
  <c r="D32" i="3"/>
  <c r="D34" i="3" s="1"/>
  <c r="D41" i="3" s="1"/>
  <c r="H58" i="2"/>
  <c r="D24" i="3"/>
  <c r="F31" i="2"/>
  <c r="D18" i="3" s="1"/>
  <c r="D19" i="3" s="1"/>
  <c r="D180" i="2"/>
  <c r="E31" i="2"/>
  <c r="H61" i="2" l="1"/>
  <c r="D22" i="3"/>
  <c r="D25" i="3" s="1"/>
  <c r="D26" i="3" s="1"/>
</calcChain>
</file>

<file path=xl/sharedStrings.xml><?xml version="1.0" encoding="utf-8"?>
<sst xmlns="http://schemas.openxmlformats.org/spreadsheetml/2006/main" count="233" uniqueCount="208">
  <si>
    <t>TRIBUNAL SUPERIOR ELECTORAL</t>
  </si>
  <si>
    <t>BALANCE GENERAL</t>
  </si>
  <si>
    <t xml:space="preserve"> (Valores en RD$)</t>
  </si>
  <si>
    <t>Activos</t>
  </si>
  <si>
    <t>Activos corrientes</t>
  </si>
  <si>
    <t xml:space="preserve">Disponibilidades (Notas 7) </t>
  </si>
  <si>
    <t>Inventario de Consumo (Nota 08)</t>
  </si>
  <si>
    <t>Otros Activos Corrientes (Nota 09)</t>
  </si>
  <si>
    <t>Total activos corrientes</t>
  </si>
  <si>
    <t>Activos no corrientes</t>
  </si>
  <si>
    <t>Bienes en Uso Neto (Nota 10)</t>
  </si>
  <si>
    <t>Bienes Intangibles Netos (Nota 11)</t>
  </si>
  <si>
    <t>Total activos no corrientes</t>
  </si>
  <si>
    <t>Total activos</t>
  </si>
  <si>
    <t>Pasivos corrientes</t>
  </si>
  <si>
    <t>Total pasivos corrientes</t>
  </si>
  <si>
    <t>Total pasivos</t>
  </si>
  <si>
    <t>Resultado Periodos Anteriores</t>
  </si>
  <si>
    <t>Resultado  del Periodo</t>
  </si>
  <si>
    <t>Total Activos Netos/Patrimonio mas Pasivos</t>
  </si>
  <si>
    <t>Elaborado  Por:</t>
  </si>
  <si>
    <t>Revisado Por:</t>
  </si>
  <si>
    <t>Taina S. Ameye Perez</t>
  </si>
  <si>
    <t>Analista II</t>
  </si>
  <si>
    <t>Enc. de Contabilidad</t>
  </si>
  <si>
    <t>Aprobado  Por:</t>
  </si>
  <si>
    <t xml:space="preserve"> Alexi Martínez Olivo</t>
  </si>
  <si>
    <t xml:space="preserve">  Director  Financiero</t>
  </si>
  <si>
    <t>Nota #7 Efectivo y equivalentes de efectivo.</t>
  </si>
  <si>
    <t>Un detalle del efectivo y equivalente de efectivo ales como sigue:</t>
  </si>
  <si>
    <t xml:space="preserve">                    Descripción                                                                                   </t>
  </si>
  <si>
    <t>Efectivo Equivalente al Final del Ejercicio  (NOTA 7)</t>
  </si>
  <si>
    <t>Nota #8  Inventario</t>
  </si>
  <si>
    <t xml:space="preserve">Materiales en Álmacen Inventario Inical </t>
  </si>
  <si>
    <t>Mas: Compras</t>
  </si>
  <si>
    <t>Menos: Consumo</t>
  </si>
  <si>
    <t>Inventario final</t>
  </si>
  <si>
    <t xml:space="preserve">                                                                                                    </t>
  </si>
  <si>
    <t>Nota #9  Otros Activos Corrientes</t>
  </si>
  <si>
    <t>Un detalle de los pagos anticipados al es como sigue:</t>
  </si>
  <si>
    <t xml:space="preserve">Valor pagado </t>
  </si>
  <si>
    <t xml:space="preserve">Amortizacion </t>
  </si>
  <si>
    <t xml:space="preserve">Balance </t>
  </si>
  <si>
    <t>Seguros Pagados por Adelantado</t>
  </si>
  <si>
    <t>Licencias de Software</t>
  </si>
  <si>
    <t>Total</t>
  </si>
  <si>
    <t>Nota #10  Propiedad planta y equipo (Bienes en Uso Neto)</t>
  </si>
  <si>
    <t>Un detalle de los activos fijos al es como sigue:</t>
  </si>
  <si>
    <t>Partidas</t>
  </si>
  <si>
    <t>Valor de adquisicion</t>
  </si>
  <si>
    <t>Valor de mercado</t>
  </si>
  <si>
    <t>Depreciacion  del mes</t>
  </si>
  <si>
    <t xml:space="preserve">Depreciacion Acumulada </t>
  </si>
  <si>
    <t>Valor actual 2024</t>
  </si>
  <si>
    <t xml:space="preserve">Mueble de Oficina y estanteria </t>
  </si>
  <si>
    <t xml:space="preserve"> </t>
  </si>
  <si>
    <t xml:space="preserve">Muebles de Alojamiento </t>
  </si>
  <si>
    <t xml:space="preserve">Equipo de Computo </t>
  </si>
  <si>
    <t xml:space="preserve">Electrodomesticos </t>
  </si>
  <si>
    <t xml:space="preserve">Otros Mobiliarios y Equipo no Identificados </t>
  </si>
  <si>
    <t xml:space="preserve">Equipos y aparatos audiovisuales </t>
  </si>
  <si>
    <t xml:space="preserve">Camara Fotográficas y de video </t>
  </si>
  <si>
    <t>Equipos Recreativos</t>
  </si>
  <si>
    <t xml:space="preserve"> Equipo médico y de laboratorio</t>
  </si>
  <si>
    <t xml:space="preserve">Automóviles y camiones </t>
  </si>
  <si>
    <t>Carroceria y Remolques</t>
  </si>
  <si>
    <t xml:space="preserve"> Equipo de elevación  </t>
  </si>
  <si>
    <t>Otros equipos de transporte</t>
  </si>
  <si>
    <t xml:space="preserve">Maquinarias y Equipo Industrial </t>
  </si>
  <si>
    <t>Sistemas de aire acondicionado, calefacción y refrigeración industrial y comercial pag 49</t>
  </si>
  <si>
    <t xml:space="preserve">Equipos de Comunicación, telecomunicaciones y señalamiento </t>
  </si>
  <si>
    <t xml:space="preserve">Equipo de Generacion Electrica,aparatos y accesorios electricos </t>
  </si>
  <si>
    <t>Herramientas y máquinas-herramientas</t>
  </si>
  <si>
    <t>Otros equipos</t>
  </si>
  <si>
    <t>Equipos de seguridad</t>
  </si>
  <si>
    <t>Antigüedades, bienes artísticos y otros objetos de arte</t>
  </si>
  <si>
    <t>Otras estructuras y objetos de valor</t>
  </si>
  <si>
    <t xml:space="preserve">Total de activos fijos tangibles </t>
  </si>
  <si>
    <t>Total Activos Neto</t>
  </si>
  <si>
    <t>Nota #11 Activos Intangibles (Bienes Intangibles Netos)</t>
  </si>
  <si>
    <t>Un detalle de las partidas de activos intangibles al es como sigue:</t>
  </si>
  <si>
    <t>Valor</t>
  </si>
  <si>
    <t>Programas de informatica y base de datos</t>
  </si>
  <si>
    <t xml:space="preserve">Depreciación del periodo </t>
  </si>
  <si>
    <t>Depreciacion acumulada</t>
  </si>
  <si>
    <t>Total Neto valor en libro</t>
  </si>
  <si>
    <t>Un detalle de las cuentas por pagar a corto plazo al  es como sigue:</t>
  </si>
  <si>
    <t>Suplidor</t>
  </si>
  <si>
    <t>Fecha</t>
  </si>
  <si>
    <t>Factura NCF</t>
  </si>
  <si>
    <t>NESTEVEZ SERVICIOS DE COMUNICACIÓN, SRL.</t>
  </si>
  <si>
    <t>Un detalle de las Retenciones por pagar sigue:</t>
  </si>
  <si>
    <t>TSS</t>
  </si>
  <si>
    <t xml:space="preserve">Fondo de los trabajadores </t>
  </si>
  <si>
    <t>Codia</t>
  </si>
  <si>
    <t>IR3</t>
  </si>
  <si>
    <t>IR17</t>
  </si>
  <si>
    <t>IT1</t>
  </si>
  <si>
    <t xml:space="preserve">Cuenta No. </t>
  </si>
  <si>
    <t xml:space="preserve">Total </t>
  </si>
  <si>
    <t>2.7.1.2.01</t>
  </si>
  <si>
    <t>Obras para edificacion no residencial</t>
  </si>
  <si>
    <t xml:space="preserve">Monto bruto </t>
  </si>
  <si>
    <t xml:space="preserve">Anticipo sin amortizar </t>
  </si>
  <si>
    <t>Avance 20% Contrato original</t>
  </si>
  <si>
    <t>Cubicaciones</t>
  </si>
  <si>
    <t xml:space="preserve">Amortizacion de anticipo </t>
  </si>
  <si>
    <t xml:space="preserve">Retencion según contrato </t>
  </si>
  <si>
    <t xml:space="preserve">Monto </t>
  </si>
  <si>
    <t>Cubicacion No 1</t>
  </si>
  <si>
    <t>Cubicacion No 2</t>
  </si>
  <si>
    <t xml:space="preserve">Subtotal </t>
  </si>
  <si>
    <t>2.7.1.5.01</t>
  </si>
  <si>
    <t>Supervisión e inspección de obras en edificaciones</t>
  </si>
  <si>
    <t>Acumulado 2024</t>
  </si>
  <si>
    <t xml:space="preserve">Retenciones según contrato (Numeral 3.2.3) -
C&amp;E PRESUPUESTOS Y CONSTRUCCIONES SA 
</t>
  </si>
  <si>
    <t>Cubicación No. 1</t>
  </si>
  <si>
    <t>Cubicación No. 2</t>
  </si>
  <si>
    <t>Cubicación No. 3 y Arrastre No. 1</t>
  </si>
  <si>
    <t>Cubicación No. 4</t>
  </si>
  <si>
    <t>Cubicación No. 5</t>
  </si>
  <si>
    <t xml:space="preserve">Nota# 12 Obras en edificacion </t>
  </si>
  <si>
    <t>Obras en edificacion (Nota 12)</t>
  </si>
  <si>
    <t>Nota#  13 Cuentas por Pagar</t>
  </si>
  <si>
    <t>Cuentas por Pagar  (Nota 13)</t>
  </si>
  <si>
    <t>Retenciones por pagar (Nota 14)</t>
  </si>
  <si>
    <t>Nota#  14  Retencones por pagar</t>
  </si>
  <si>
    <t>Otras retenciones por pagar (Nota 15)</t>
  </si>
  <si>
    <t xml:space="preserve">Nota# 15 Otras retenciones por pagar </t>
  </si>
  <si>
    <t xml:space="preserve">Nota#  16 Patrimonio Institucional </t>
  </si>
  <si>
    <t>Activos Netos/Patrimonio (Nota 16)</t>
  </si>
  <si>
    <t xml:space="preserve">Patrimonio Neto </t>
  </si>
  <si>
    <t>Cubicacion No 3 y de arrastre No. 1</t>
  </si>
  <si>
    <t>Cubicacion No 4</t>
  </si>
  <si>
    <t>PLANETA AZUL S.A.</t>
  </si>
  <si>
    <t>COMPAÑÍA DOMINICANA DE TELEFONOS, S.A(FLOTA)</t>
  </si>
  <si>
    <t>COMPAÑÍA DOMINICANA DE TELEFONOS, S.A (TABLETS)</t>
  </si>
  <si>
    <t>Cubicacion No. 5</t>
  </si>
  <si>
    <t>Rendimiento acumulado</t>
  </si>
  <si>
    <t>Cirilo Mercado</t>
  </si>
  <si>
    <t>Anticipos pagados a proveedores l/p</t>
  </si>
  <si>
    <t>Anticipos pagados a proveedores c/p</t>
  </si>
  <si>
    <t>Cubicacion No. 6</t>
  </si>
  <si>
    <t xml:space="preserve">Avance completivo </t>
  </si>
  <si>
    <t>COMPAÑÍA DOMINICANA DE TELEFONOS, S.A (FIJOS)</t>
  </si>
  <si>
    <t>EDESUR DOMINICANA, S.A.</t>
  </si>
  <si>
    <t>MAGNA MOTORS, S.A.</t>
  </si>
  <si>
    <t>VIAMAR, S.A.</t>
  </si>
  <si>
    <t>WIND TELECOM</t>
  </si>
  <si>
    <t>Cubicación No. 6</t>
  </si>
  <si>
    <t>Cubicacion No. 7</t>
  </si>
  <si>
    <t>CECOMSA, SRL.</t>
  </si>
  <si>
    <t>CEO SOLUTIONS &amp; CO.</t>
  </si>
  <si>
    <t>E450000013822</t>
  </si>
  <si>
    <t>E450000013842</t>
  </si>
  <si>
    <t>E450000013841</t>
  </si>
  <si>
    <t>YINAELIS VIRGINIA CONTRERAS CARVAJAL</t>
  </si>
  <si>
    <t>Cubicación No. 7</t>
  </si>
  <si>
    <t>Notas Explicativas de los Estados Financieros de Junio</t>
  </si>
  <si>
    <t>Caja chica</t>
  </si>
  <si>
    <t>Efectivo al final de las operaciones del mes junio 2025 (Cta. Construccion)</t>
  </si>
  <si>
    <t>Efectivo al final de las operaciones de ingreso -egresos del mes junio 2025</t>
  </si>
  <si>
    <t>Un detalle de las cuenta de inventario al cierre de junio 2025 es como sigue:</t>
  </si>
  <si>
    <t>Cubicacion No. 8</t>
  </si>
  <si>
    <t>ALDO RAFAEL MERCEDES MEDRANO</t>
  </si>
  <si>
    <t>B110000265</t>
  </si>
  <si>
    <t>AH EDITORA OFFSET, SRL.</t>
  </si>
  <si>
    <t>B1500000561</t>
  </si>
  <si>
    <t xml:space="preserve">ANGELICA LALONDROZ </t>
  </si>
  <si>
    <t>B110000264</t>
  </si>
  <si>
    <t>AVMTEC, SRL.</t>
  </si>
  <si>
    <t>B1500000016</t>
  </si>
  <si>
    <t>CARLOS ALBERTO SATURRIA</t>
  </si>
  <si>
    <t>B1100000266</t>
  </si>
  <si>
    <t>E450000005052</t>
  </si>
  <si>
    <t>B1500000725</t>
  </si>
  <si>
    <t>COMUNICACIONES Y REDES DE SNATO DOMINGO</t>
  </si>
  <si>
    <t>B1500000785</t>
  </si>
  <si>
    <t>E450000079013</t>
  </si>
  <si>
    <t>E450000079032</t>
  </si>
  <si>
    <t>E450000079684</t>
  </si>
  <si>
    <t>CONFECCIONES IRIS, SRL.</t>
  </si>
  <si>
    <t>B1500000271</t>
  </si>
  <si>
    <t>DISTRIBUIDORA LAGARES, SRL.</t>
  </si>
  <si>
    <t>B1500001323</t>
  </si>
  <si>
    <t>E450000046259</t>
  </si>
  <si>
    <t>GREEN LOVE, SRL.</t>
  </si>
  <si>
    <t>B1500000590</t>
  </si>
  <si>
    <t>KRITERION, SRL.</t>
  </si>
  <si>
    <t>B1500000063</t>
  </si>
  <si>
    <t>E450000001663</t>
  </si>
  <si>
    <t>NARDO DURAN &amp; ASOCS, SRL.</t>
  </si>
  <si>
    <t>E450000000021</t>
  </si>
  <si>
    <t>B1500000528</t>
  </si>
  <si>
    <t>P.A. CATERING, SRL.</t>
  </si>
  <si>
    <t>E450000000672</t>
  </si>
  <si>
    <t>E450000000673</t>
  </si>
  <si>
    <t>E450000014526</t>
  </si>
  <si>
    <t>E450000014741</t>
  </si>
  <si>
    <t>PROLIMDES COMERCIAL, SRL.</t>
  </si>
  <si>
    <t>B15000001626</t>
  </si>
  <si>
    <t>E450000006032</t>
  </si>
  <si>
    <t>E450000006198</t>
  </si>
  <si>
    <t>E450000001310</t>
  </si>
  <si>
    <t xml:space="preserve">ROBERTO ENCARNACIÓN D OLEO </t>
  </si>
  <si>
    <t>B1500000102</t>
  </si>
  <si>
    <t>Un detalle de las partidas del patrimonio institucional al 30 de junio 2025 es como sigue:</t>
  </si>
  <si>
    <t>Al 30 DE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</si>
</sst>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-* #,##0\ _€_-;\-* #,##0\ _€_-;_-* &quot;-&quot;??\ _€_-;_-@_-"/>
    <numFmt numFmtId="166" formatCode="#,##0.0000000000"/>
    <numFmt numFmtId="167" formatCode="dd/mm/yy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rgb="FF231F20"/>
      <name val="Times New Roman"/>
      <family val="1"/>
    </font>
    <font>
      <sz val="14"/>
      <color rgb="FF231F20"/>
      <name val="Times New Roman"/>
      <family val="1"/>
    </font>
    <font>
      <b/>
      <u/>
      <sz val="14"/>
      <color rgb="FF231F20"/>
      <name val="Times New Roman"/>
      <family val="1"/>
    </font>
    <font>
      <b/>
      <sz val="14"/>
      <color rgb="FFFF0000"/>
      <name val="Times New Roman"/>
      <family val="1"/>
    </font>
    <font>
      <sz val="16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name val="Times New Roman"/>
      <family val="1"/>
    </font>
    <font>
      <sz val="14"/>
      <color rgb="FFFF0000"/>
      <name val="Times New Roman"/>
      <family val="1"/>
    </font>
    <font>
      <sz val="14"/>
      <color rgb="FF000000"/>
      <name val="Times New Roman"/>
      <family val="1"/>
    </font>
    <font>
      <sz val="10"/>
      <name val="Arial"/>
      <family val="2"/>
    </font>
    <font>
      <sz val="14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11"/>
      <color theme="1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</font>
    <font>
      <sz val="16"/>
      <color rgb="FF231F20"/>
      <name val="Times New Roman"/>
      <family val="1"/>
    </font>
    <font>
      <u val="singleAccounting"/>
      <sz val="14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62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4" fillId="0" borderId="0" xfId="0" applyFont="1" applyBorder="1" applyAlignment="1">
      <alignment vertical="center" wrapText="1"/>
    </xf>
    <xf numFmtId="39" fontId="2" fillId="0" borderId="0" xfId="0" applyNumberFormat="1" applyFont="1" applyFill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 indent="1"/>
    </xf>
    <xf numFmtId="165" fontId="5" fillId="0" borderId="0" xfId="1" applyNumberFormat="1" applyFont="1" applyBorder="1" applyAlignment="1">
      <alignment horizontal="center" vertical="center" wrapText="1"/>
    </xf>
    <xf numFmtId="165" fontId="3" fillId="0" borderId="0" xfId="0" applyNumberFormat="1" applyFont="1" applyBorder="1"/>
    <xf numFmtId="0" fontId="5" fillId="0" borderId="0" xfId="0" applyFont="1" applyBorder="1" applyAlignment="1">
      <alignment horizontal="left" vertical="center" wrapText="1" indent="1"/>
    </xf>
    <xf numFmtId="165" fontId="5" fillId="0" borderId="0" xfId="1" applyNumberFormat="1" applyFont="1" applyBorder="1" applyAlignment="1">
      <alignment horizontal="left" vertical="center" wrapText="1"/>
    </xf>
    <xf numFmtId="164" fontId="2" fillId="0" borderId="0" xfId="1" applyFont="1" applyBorder="1" applyAlignment="1">
      <alignment horizontal="right"/>
    </xf>
    <xf numFmtId="164" fontId="3" fillId="0" borderId="0" xfId="1" applyFont="1" applyBorder="1"/>
    <xf numFmtId="164" fontId="2" fillId="0" borderId="0" xfId="1" applyFont="1" applyBorder="1"/>
    <xf numFmtId="165" fontId="4" fillId="0" borderId="0" xfId="1" applyNumberFormat="1" applyFont="1" applyBorder="1" applyAlignment="1">
      <alignment horizontal="center" vertical="center" wrapText="1"/>
    </xf>
    <xf numFmtId="165" fontId="6" fillId="0" borderId="0" xfId="1" applyNumberFormat="1" applyFont="1" applyBorder="1" applyAlignment="1">
      <alignment horizontal="center" vertical="center" wrapText="1"/>
    </xf>
    <xf numFmtId="43" fontId="2" fillId="0" borderId="0" xfId="0" applyNumberFormat="1" applyFont="1" applyBorder="1"/>
    <xf numFmtId="4" fontId="2" fillId="0" borderId="0" xfId="0" applyNumberFormat="1" applyFont="1" applyBorder="1"/>
    <xf numFmtId="4" fontId="3" fillId="0" borderId="0" xfId="0" applyNumberFormat="1" applyFont="1" applyBorder="1"/>
    <xf numFmtId="164" fontId="5" fillId="0" borderId="0" xfId="1" applyFont="1" applyBorder="1" applyAlignment="1">
      <alignment horizontal="center" vertical="center" wrapText="1"/>
    </xf>
    <xf numFmtId="39" fontId="7" fillId="0" borderId="0" xfId="1" applyNumberFormat="1" applyFont="1" applyBorder="1" applyAlignment="1">
      <alignment horizontal="right" vertical="center" wrapText="1"/>
    </xf>
    <xf numFmtId="165" fontId="3" fillId="2" borderId="0" xfId="0" applyNumberFormat="1" applyFont="1" applyFill="1" applyBorder="1"/>
    <xf numFmtId="0" fontId="4" fillId="0" borderId="0" xfId="0" applyFont="1" applyAlignment="1">
      <alignment horizontal="left" vertical="center" wrapText="1" indent="1"/>
    </xf>
    <xf numFmtId="165" fontId="2" fillId="0" borderId="0" xfId="1" applyNumberFormat="1" applyFont="1" applyBorder="1" applyAlignment="1">
      <alignment vertical="center" wrapText="1"/>
    </xf>
    <xf numFmtId="164" fontId="3" fillId="2" borderId="0" xfId="1" applyFont="1" applyFill="1" applyBorder="1"/>
    <xf numFmtId="0" fontId="4" fillId="0" borderId="0" xfId="0" applyFont="1" applyBorder="1" applyAlignment="1">
      <alignment horizontal="left" vertical="center" wrapText="1" indent="1"/>
    </xf>
    <xf numFmtId="165" fontId="5" fillId="0" borderId="0" xfId="1" applyNumberFormat="1" applyFont="1" applyBorder="1" applyAlignment="1">
      <alignment horizontal="right" vertical="center" wrapText="1"/>
    </xf>
    <xf numFmtId="0" fontId="3" fillId="2" borderId="0" xfId="0" applyFont="1" applyFill="1" applyBorder="1"/>
    <xf numFmtId="164" fontId="4" fillId="0" borderId="0" xfId="1" applyFont="1" applyBorder="1" applyAlignment="1">
      <alignment horizontal="center" vertical="center" wrapText="1"/>
    </xf>
    <xf numFmtId="164" fontId="8" fillId="0" borderId="0" xfId="1" applyFont="1" applyBorder="1"/>
    <xf numFmtId="43" fontId="5" fillId="0" borderId="0" xfId="0" applyNumberFormat="1" applyFont="1" applyBorder="1" applyAlignment="1">
      <alignment horizontal="left" vertical="center" wrapText="1" indent="1"/>
    </xf>
    <xf numFmtId="10" fontId="5" fillId="0" borderId="0" xfId="2" applyNumberFormat="1" applyFont="1" applyBorder="1" applyAlignment="1">
      <alignment horizontal="center" vertical="center" wrapText="1"/>
    </xf>
    <xf numFmtId="0" fontId="9" fillId="0" borderId="0" xfId="0" applyFont="1"/>
    <xf numFmtId="164" fontId="9" fillId="0" borderId="0" xfId="1" applyFont="1" applyBorder="1"/>
    <xf numFmtId="165" fontId="10" fillId="0" borderId="0" xfId="0" applyNumberFormat="1" applyFont="1" applyBorder="1"/>
    <xf numFmtId="0" fontId="9" fillId="0" borderId="0" xfId="0" applyFont="1" applyBorder="1"/>
    <xf numFmtId="0" fontId="10" fillId="0" borderId="0" xfId="0" applyFont="1"/>
    <xf numFmtId="164" fontId="12" fillId="0" borderId="0" xfId="1" applyFont="1" applyBorder="1"/>
    <xf numFmtId="165" fontId="12" fillId="0" borderId="0" xfId="0" applyNumberFormat="1" applyFont="1" applyBorder="1"/>
    <xf numFmtId="165" fontId="2" fillId="0" borderId="0" xfId="0" applyNumberFormat="1" applyFont="1" applyFill="1"/>
    <xf numFmtId="165" fontId="2" fillId="0" borderId="0" xfId="0" applyNumberFormat="1" applyFont="1" applyBorder="1"/>
    <xf numFmtId="0" fontId="5" fillId="0" borderId="0" xfId="0" applyFont="1" applyAlignment="1">
      <alignment vertical="center"/>
    </xf>
    <xf numFmtId="0" fontId="2" fillId="0" borderId="0" xfId="0" applyFont="1" applyFill="1"/>
    <xf numFmtId="164" fontId="2" fillId="0" borderId="0" xfId="1" applyFont="1"/>
    <xf numFmtId="165" fontId="3" fillId="0" borderId="0" xfId="0" applyNumberFormat="1" applyFont="1"/>
    <xf numFmtId="0" fontId="2" fillId="0" borderId="0" xfId="0" applyFont="1" applyAlignment="1">
      <alignment wrapText="1"/>
    </xf>
    <xf numFmtId="0" fontId="13" fillId="0" borderId="0" xfId="0" applyFont="1" applyFill="1" applyAlignment="1">
      <alignment horizontal="center" vertical="center" wrapText="1"/>
    </xf>
    <xf numFmtId="0" fontId="15" fillId="0" borderId="0" xfId="3" applyFont="1" applyBorder="1" applyAlignment="1">
      <alignment horizontal="center"/>
    </xf>
    <xf numFmtId="0" fontId="13" fillId="3" borderId="0" xfId="0" applyFont="1" applyFill="1" applyBorder="1" applyAlignment="1">
      <alignment horizontal="center" vertical="center" wrapText="1"/>
    </xf>
    <xf numFmtId="0" fontId="2" fillId="2" borderId="0" xfId="3" applyFont="1" applyFill="1" applyBorder="1" applyAlignment="1"/>
    <xf numFmtId="0" fontId="2" fillId="2" borderId="0" xfId="3" applyFont="1" applyFill="1" applyBorder="1" applyAlignment="1">
      <alignment wrapText="1"/>
    </xf>
    <xf numFmtId="0" fontId="2" fillId="0" borderId="0" xfId="3" applyFont="1" applyFill="1" applyBorder="1" applyAlignment="1">
      <alignment horizontal="center"/>
    </xf>
    <xf numFmtId="0" fontId="2" fillId="2" borderId="0" xfId="3" applyFont="1" applyFill="1" applyBorder="1" applyAlignment="1">
      <alignment horizontal="center"/>
    </xf>
    <xf numFmtId="0" fontId="9" fillId="0" borderId="0" xfId="3" applyFont="1" applyFill="1" applyBorder="1" applyAlignment="1">
      <alignment horizontal="left"/>
    </xf>
    <xf numFmtId="0" fontId="9" fillId="0" borderId="0" xfId="0" applyFont="1" applyBorder="1" applyAlignment="1"/>
    <xf numFmtId="0" fontId="9" fillId="0" borderId="0" xfId="3" applyFont="1" applyFill="1" applyBorder="1" applyAlignment="1">
      <alignment horizontal="center"/>
    </xf>
    <xf numFmtId="0" fontId="9" fillId="2" borderId="0" xfId="3" applyFont="1" applyFill="1" applyBorder="1" applyAlignment="1"/>
    <xf numFmtId="0" fontId="9" fillId="2" borderId="0" xfId="3" applyFont="1" applyFill="1" applyBorder="1" applyAlignment="1">
      <alignment horizontal="center"/>
    </xf>
    <xf numFmtId="0" fontId="2" fillId="2" borderId="0" xfId="3" applyFont="1" applyFill="1" applyBorder="1" applyAlignment="1">
      <alignment horizontal="left"/>
    </xf>
    <xf numFmtId="0" fontId="3" fillId="2" borderId="0" xfId="3" applyFont="1" applyFill="1" applyBorder="1" applyAlignment="1">
      <alignment horizontal="center"/>
    </xf>
    <xf numFmtId="0" fontId="3" fillId="0" borderId="0" xfId="3" applyFont="1" applyFill="1" applyBorder="1" applyAlignment="1"/>
    <xf numFmtId="0" fontId="3" fillId="2" borderId="0" xfId="3" applyFont="1" applyFill="1" applyBorder="1" applyAlignment="1"/>
    <xf numFmtId="0" fontId="3" fillId="2" borderId="0" xfId="3" applyFont="1" applyFill="1" applyBorder="1" applyAlignment="1">
      <alignment horizontal="left"/>
    </xf>
    <xf numFmtId="0" fontId="3" fillId="0" borderId="0" xfId="0" applyFont="1" applyFill="1"/>
    <xf numFmtId="0" fontId="16" fillId="4" borderId="0" xfId="0" applyFont="1" applyFill="1" applyAlignment="1"/>
    <xf numFmtId="0" fontId="9" fillId="0" borderId="0" xfId="0" applyFont="1" applyFill="1"/>
    <xf numFmtId="164" fontId="9" fillId="0" borderId="0" xfId="1" applyFont="1" applyFill="1"/>
    <xf numFmtId="0" fontId="17" fillId="0" borderId="0" xfId="0" applyFont="1" applyAlignment="1">
      <alignment horizontal="left" wrapText="1"/>
    </xf>
    <xf numFmtId="164" fontId="2" fillId="0" borderId="0" xfId="1" applyFont="1" applyFill="1"/>
    <xf numFmtId="0" fontId="16" fillId="5" borderId="0" xfId="0" applyFont="1" applyFill="1" applyBorder="1" applyAlignment="1"/>
    <xf numFmtId="0" fontId="16" fillId="5" borderId="0" xfId="1" applyNumberFormat="1" applyFont="1" applyFill="1" applyBorder="1" applyAlignment="1">
      <alignment horizontal="center"/>
    </xf>
    <xf numFmtId="164" fontId="9" fillId="0" borderId="0" xfId="1" applyFont="1" applyFill="1" applyBorder="1" applyAlignment="1">
      <alignment horizontal="center"/>
    </xf>
    <xf numFmtId="164" fontId="15" fillId="0" borderId="0" xfId="1" applyFont="1" applyFill="1" applyBorder="1" applyProtection="1">
      <protection locked="0"/>
    </xf>
    <xf numFmtId="0" fontId="9" fillId="0" borderId="0" xfId="0" applyFont="1" applyFill="1" applyBorder="1" applyAlignment="1">
      <alignment horizontal="center"/>
    </xf>
    <xf numFmtId="0" fontId="17" fillId="0" borderId="0" xfId="0" applyFont="1" applyFill="1" applyAlignment="1">
      <alignment wrapText="1"/>
    </xf>
    <xf numFmtId="164" fontId="17" fillId="0" borderId="0" xfId="1" applyFont="1" applyFill="1" applyBorder="1" applyAlignment="1">
      <alignment horizontal="right"/>
    </xf>
    <xf numFmtId="4" fontId="9" fillId="0" borderId="0" xfId="0" applyNumberFormat="1" applyFont="1" applyFill="1" applyBorder="1" applyAlignment="1">
      <alignment horizontal="center"/>
    </xf>
    <xf numFmtId="0" fontId="16" fillId="0" borderId="0" xfId="0" applyFont="1" applyFill="1" applyAlignment="1">
      <alignment wrapText="1"/>
    </xf>
    <xf numFmtId="44" fontId="16" fillId="4" borderId="3" xfId="4" applyFont="1" applyFill="1" applyBorder="1"/>
    <xf numFmtId="164" fontId="9" fillId="0" borderId="0" xfId="1" applyFont="1" applyBorder="1" applyAlignment="1">
      <alignment horizontal="right"/>
    </xf>
    <xf numFmtId="164" fontId="9" fillId="0" borderId="0" xfId="0" applyNumberFormat="1" applyFont="1" applyBorder="1" applyAlignment="1">
      <alignment horizontal="right"/>
    </xf>
    <xf numFmtId="0" fontId="9" fillId="0" borderId="0" xfId="0" applyFont="1" applyFill="1" applyAlignment="1">
      <alignment wrapText="1"/>
    </xf>
    <xf numFmtId="164" fontId="9" fillId="0" borderId="0" xfId="1" applyFont="1" applyFill="1" applyBorder="1" applyAlignment="1">
      <alignment horizontal="right"/>
    </xf>
    <xf numFmtId="4" fontId="17" fillId="0" borderId="0" xfId="0" applyNumberFormat="1" applyFont="1" applyAlignment="1">
      <alignment horizontal="center" wrapText="1"/>
    </xf>
    <xf numFmtId="164" fontId="2" fillId="0" borderId="0" xfId="1" applyFont="1" applyAlignment="1">
      <alignment horizontal="center"/>
    </xf>
    <xf numFmtId="164" fontId="17" fillId="0" borderId="0" xfId="1" applyFont="1" applyBorder="1" applyAlignment="1">
      <alignment horizontal="right"/>
    </xf>
    <xf numFmtId="164" fontId="2" fillId="0" borderId="0" xfId="1" applyFont="1" applyFill="1" applyBorder="1"/>
    <xf numFmtId="8" fontId="2" fillId="0" borderId="0" xfId="0" applyNumberFormat="1" applyFont="1" applyAlignment="1">
      <alignment horizontal="center"/>
    </xf>
    <xf numFmtId="164" fontId="9" fillId="0" borderId="0" xfId="0" applyNumberFormat="1" applyFont="1" applyBorder="1" applyAlignment="1">
      <alignment horizontal="left"/>
    </xf>
    <xf numFmtId="43" fontId="2" fillId="0" borderId="0" xfId="0" applyNumberFormat="1" applyFont="1"/>
    <xf numFmtId="0" fontId="17" fillId="0" borderId="0" xfId="0" applyFont="1"/>
    <xf numFmtId="43" fontId="9" fillId="0" borderId="0" xfId="0" applyNumberFormat="1" applyFont="1" applyBorder="1" applyAlignment="1">
      <alignment horizontal="right"/>
    </xf>
    <xf numFmtId="43" fontId="2" fillId="0" borderId="0" xfId="1" applyNumberFormat="1" applyFont="1" applyBorder="1"/>
    <xf numFmtId="44" fontId="16" fillId="6" borderId="3" xfId="4" applyFont="1" applyFill="1" applyBorder="1" applyAlignment="1">
      <alignment horizontal="right"/>
    </xf>
    <xf numFmtId="164" fontId="9" fillId="0" borderId="0" xfId="1" applyFont="1" applyFill="1" applyBorder="1" applyAlignment="1"/>
    <xf numFmtId="164" fontId="9" fillId="0" borderId="0" xfId="0" applyNumberFormat="1" applyFont="1" applyBorder="1" applyAlignment="1"/>
    <xf numFmtId="0" fontId="9" fillId="4" borderId="0" xfId="0" applyFont="1" applyFill="1" applyAlignment="1"/>
    <xf numFmtId="0" fontId="15" fillId="2" borderId="0" xfId="0" applyFont="1" applyFill="1"/>
    <xf numFmtId="164" fontId="17" fillId="0" borderId="0" xfId="1" applyFont="1"/>
    <xf numFmtId="164" fontId="9" fillId="0" borderId="0" xfId="1" applyFont="1"/>
    <xf numFmtId="0" fontId="2" fillId="0" borderId="0" xfId="0" applyFont="1" applyFill="1" applyBorder="1"/>
    <xf numFmtId="0" fontId="9" fillId="0" borderId="0" xfId="0" applyFont="1" applyAlignment="1">
      <alignment horizontal="center"/>
    </xf>
    <xf numFmtId="0" fontId="17" fillId="0" borderId="0" xfId="0" applyFont="1" applyFill="1" applyBorder="1"/>
    <xf numFmtId="0" fontId="9" fillId="0" borderId="0" xfId="0" applyFont="1" applyFill="1" applyBorder="1"/>
    <xf numFmtId="0" fontId="16" fillId="0" borderId="0" xfId="0" applyFont="1" applyBorder="1"/>
    <xf numFmtId="164" fontId="16" fillId="4" borderId="3" xfId="1" applyFont="1" applyFill="1" applyBorder="1"/>
    <xf numFmtId="39" fontId="2" fillId="0" borderId="0" xfId="0" applyNumberFormat="1" applyFont="1" applyBorder="1" applyAlignment="1">
      <alignment vertical="center"/>
    </xf>
    <xf numFmtId="164" fontId="9" fillId="0" borderId="0" xfId="1" applyFont="1" applyBorder="1" applyAlignment="1">
      <alignment vertical="center"/>
    </xf>
    <xf numFmtId="164" fontId="9" fillId="0" borderId="0" xfId="1" applyFont="1" applyFill="1" applyBorder="1" applyAlignment="1">
      <alignment horizontal="center" vertical="center"/>
    </xf>
    <xf numFmtId="164" fontId="9" fillId="0" borderId="0" xfId="1" applyFont="1" applyFill="1" applyBorder="1" applyAlignment="1">
      <alignment vertical="center"/>
    </xf>
    <xf numFmtId="0" fontId="9" fillId="0" borderId="0" xfId="0" applyFont="1" applyFill="1" applyAlignment="1"/>
    <xf numFmtId="0" fontId="2" fillId="0" borderId="0" xfId="0" applyFont="1" applyAlignment="1">
      <alignment horizontal="left"/>
    </xf>
    <xf numFmtId="164" fontId="2" fillId="0" borderId="0" xfId="0" applyNumberFormat="1" applyFont="1" applyBorder="1"/>
    <xf numFmtId="0" fontId="9" fillId="2" borderId="0" xfId="0" applyFont="1" applyFill="1" applyBorder="1"/>
    <xf numFmtId="17" fontId="9" fillId="2" borderId="1" xfId="5" applyNumberFormat="1" applyFont="1" applyFill="1" applyBorder="1" applyAlignment="1">
      <alignment horizontal="center"/>
    </xf>
    <xf numFmtId="43" fontId="9" fillId="2" borderId="1" xfId="5" applyFont="1" applyFill="1" applyBorder="1" applyAlignment="1">
      <alignment wrapText="1"/>
    </xf>
    <xf numFmtId="43" fontId="9" fillId="2" borderId="1" xfId="5" applyFont="1" applyFill="1" applyBorder="1" applyAlignment="1">
      <alignment horizontal="center" wrapText="1"/>
    </xf>
    <xf numFmtId="164" fontId="9" fillId="2" borderId="1" xfId="1" applyFont="1" applyFill="1" applyBorder="1" applyAlignment="1">
      <alignment horizontal="center"/>
    </xf>
    <xf numFmtId="0" fontId="2" fillId="0" borderId="0" xfId="0" applyFont="1" applyFill="1" applyAlignment="1">
      <alignment horizontal="left"/>
    </xf>
    <xf numFmtId="0" fontId="17" fillId="0" borderId="0" xfId="0" applyFont="1" applyFill="1"/>
    <xf numFmtId="164" fontId="17" fillId="0" borderId="0" xfId="1" applyFont="1" applyFill="1" applyBorder="1" applyAlignment="1">
      <alignment horizontal="right" vertical="center" wrapText="1"/>
    </xf>
    <xf numFmtId="4" fontId="18" fillId="0" borderId="0" xfId="0" applyNumberFormat="1" applyFont="1" applyFill="1"/>
    <xf numFmtId="164" fontId="9" fillId="0" borderId="0" xfId="1" applyFont="1" applyFill="1" applyBorder="1"/>
    <xf numFmtId="164" fontId="2" fillId="0" borderId="0" xfId="0" applyNumberFormat="1" applyFont="1" applyFill="1" applyBorder="1"/>
    <xf numFmtId="4" fontId="2" fillId="0" borderId="0" xfId="0" applyNumberFormat="1" applyFont="1" applyFill="1" applyAlignment="1">
      <alignment horizontal="left"/>
    </xf>
    <xf numFmtId="166" fontId="2" fillId="0" borderId="0" xfId="0" applyNumberFormat="1" applyFont="1" applyFill="1" applyAlignment="1">
      <alignment horizontal="left"/>
    </xf>
    <xf numFmtId="0" fontId="19" fillId="0" borderId="0" xfId="0" applyFont="1" applyFill="1"/>
    <xf numFmtId="0" fontId="19" fillId="0" borderId="0" xfId="0" applyFont="1" applyFill="1" applyBorder="1"/>
    <xf numFmtId="164" fontId="2" fillId="0" borderId="0" xfId="1" applyFont="1" applyFill="1" applyAlignment="1">
      <alignment horizontal="left"/>
    </xf>
    <xf numFmtId="164" fontId="2" fillId="0" borderId="0" xfId="0" applyNumberFormat="1" applyFont="1" applyFill="1"/>
    <xf numFmtId="43" fontId="2" fillId="0" borderId="0" xfId="0" applyNumberFormat="1" applyFont="1" applyFill="1"/>
    <xf numFmtId="4" fontId="12" fillId="0" borderId="0" xfId="0" applyNumberFormat="1" applyFont="1" applyFill="1" applyAlignment="1">
      <alignment horizontal="left"/>
    </xf>
    <xf numFmtId="43" fontId="9" fillId="0" borderId="0" xfId="0" applyNumberFormat="1" applyFont="1" applyFill="1"/>
    <xf numFmtId="4" fontId="12" fillId="0" borderId="0" xfId="0" applyNumberFormat="1" applyFont="1" applyFill="1" applyAlignment="1">
      <alignment horizontal="left" wrapText="1"/>
    </xf>
    <xf numFmtId="39" fontId="2" fillId="0" borderId="0" xfId="0" applyNumberFormat="1" applyFont="1" applyFill="1" applyAlignment="1">
      <alignment horizontal="left"/>
    </xf>
    <xf numFmtId="0" fontId="17" fillId="2" borderId="0" xfId="0" applyFont="1" applyFill="1"/>
    <xf numFmtId="0" fontId="19" fillId="2" borderId="0" xfId="0" applyFont="1" applyFill="1" applyBorder="1"/>
    <xf numFmtId="164" fontId="17" fillId="2" borderId="0" xfId="1" applyFont="1" applyFill="1" applyBorder="1" applyAlignment="1">
      <alignment horizontal="right" vertical="center" wrapText="1"/>
    </xf>
    <xf numFmtId="164" fontId="2" fillId="2" borderId="0" xfId="1" applyFont="1" applyFill="1"/>
    <xf numFmtId="0" fontId="2" fillId="2" borderId="0" xfId="0" applyFont="1" applyFill="1"/>
    <xf numFmtId="0" fontId="16" fillId="0" borderId="0" xfId="0" applyFont="1" applyFill="1" applyBorder="1"/>
    <xf numFmtId="164" fontId="16" fillId="4" borderId="3" xfId="1" applyFont="1" applyFill="1" applyBorder="1" applyAlignment="1">
      <alignment horizontal="right"/>
    </xf>
    <xf numFmtId="164" fontId="7" fillId="0" borderId="0" xfId="1" applyFont="1" applyFill="1"/>
    <xf numFmtId="0" fontId="17" fillId="0" borderId="0" xfId="0" applyFont="1" applyFill="1" applyAlignment="1">
      <alignment horizontal="left"/>
    </xf>
    <xf numFmtId="164" fontId="20" fillId="0" borderId="0" xfId="1" applyFont="1" applyFill="1"/>
    <xf numFmtId="164" fontId="17" fillId="0" borderId="0" xfId="0" applyNumberFormat="1" applyFont="1" applyFill="1" applyAlignment="1">
      <alignment horizontal="left"/>
    </xf>
    <xf numFmtId="43" fontId="17" fillId="0" borderId="0" xfId="0" applyNumberFormat="1" applyFont="1" applyFill="1" applyAlignment="1">
      <alignment horizontal="left"/>
    </xf>
    <xf numFmtId="4" fontId="17" fillId="0" borderId="0" xfId="0" applyNumberFormat="1" applyFont="1" applyFill="1" applyAlignment="1">
      <alignment horizontal="left"/>
    </xf>
    <xf numFmtId="43" fontId="2" fillId="0" borderId="0" xfId="0" applyNumberFormat="1" applyFont="1" applyAlignment="1">
      <alignment horizontal="left"/>
    </xf>
    <xf numFmtId="4" fontId="2" fillId="0" borderId="0" xfId="0" applyNumberFormat="1" applyFont="1" applyFill="1" applyAlignment="1">
      <alignment horizontal="left" wrapText="1"/>
    </xf>
    <xf numFmtId="164" fontId="9" fillId="0" borderId="0" xfId="1" applyFont="1" applyFill="1" applyAlignment="1">
      <alignment horizontal="left"/>
    </xf>
    <xf numFmtId="43" fontId="2" fillId="0" borderId="0" xfId="0" applyNumberFormat="1" applyFont="1" applyFill="1" applyAlignment="1">
      <alignment horizontal="left"/>
    </xf>
    <xf numFmtId="4" fontId="2" fillId="0" borderId="0" xfId="0" applyNumberFormat="1" applyFont="1" applyAlignment="1">
      <alignment horizontal="left"/>
    </xf>
    <xf numFmtId="0" fontId="16" fillId="0" borderId="0" xfId="0" applyFont="1" applyFill="1" applyAlignment="1">
      <alignment horizontal="left"/>
    </xf>
    <xf numFmtId="164" fontId="16" fillId="0" borderId="0" xfId="1" applyFont="1" applyBorder="1" applyAlignment="1">
      <alignment horizontal="right"/>
    </xf>
    <xf numFmtId="164" fontId="16" fillId="0" borderId="0" xfId="1" applyFont="1" applyAlignment="1">
      <alignment horizontal="left"/>
    </xf>
    <xf numFmtId="4" fontId="15" fillId="0" borderId="0" xfId="0" applyNumberFormat="1" applyFont="1" applyFill="1" applyAlignment="1">
      <alignment horizontal="left"/>
    </xf>
    <xf numFmtId="0" fontId="15" fillId="0" borderId="0" xfId="0" applyFont="1" applyFill="1" applyAlignment="1">
      <alignment horizontal="left"/>
    </xf>
    <xf numFmtId="164" fontId="15" fillId="0" borderId="0" xfId="1" applyFont="1" applyFill="1"/>
    <xf numFmtId="0" fontId="15" fillId="0" borderId="0" xfId="0" applyFont="1" applyFill="1"/>
    <xf numFmtId="164" fontId="11" fillId="0" borderId="0" xfId="1" applyFont="1" applyFill="1" applyBorder="1" applyAlignment="1">
      <alignment horizontal="right"/>
    </xf>
    <xf numFmtId="164" fontId="11" fillId="0" borderId="0" xfId="1" applyFont="1" applyFill="1" applyBorder="1"/>
    <xf numFmtId="0" fontId="11" fillId="0" borderId="0" xfId="0" applyFont="1" applyFill="1"/>
    <xf numFmtId="0" fontId="9" fillId="4" borderId="0" xfId="0" applyFont="1" applyFill="1"/>
    <xf numFmtId="164" fontId="9" fillId="4" borderId="0" xfId="1" applyFont="1" applyFill="1" applyBorder="1" applyAlignment="1">
      <alignment horizontal="right"/>
    </xf>
    <xf numFmtId="4" fontId="17" fillId="0" borderId="0" xfId="0" applyNumberFormat="1" applyFont="1"/>
    <xf numFmtId="4" fontId="2" fillId="0" borderId="0" xfId="0" applyNumberFormat="1" applyFont="1"/>
    <xf numFmtId="164" fontId="16" fillId="2" borderId="0" xfId="1" applyFont="1" applyFill="1" applyBorder="1" applyAlignment="1">
      <alignment horizontal="center"/>
    </xf>
    <xf numFmtId="4" fontId="17" fillId="2" borderId="0" xfId="0" applyNumberFormat="1" applyFont="1" applyFill="1"/>
    <xf numFmtId="0" fontId="16" fillId="2" borderId="0" xfId="0" applyFont="1" applyFill="1" applyBorder="1"/>
    <xf numFmtId="43" fontId="2" fillId="2" borderId="0" xfId="5" applyFont="1" applyFill="1"/>
    <xf numFmtId="0" fontId="17" fillId="2" borderId="0" xfId="0" applyFont="1" applyFill="1" applyBorder="1"/>
    <xf numFmtId="0" fontId="16" fillId="2" borderId="0" xfId="0" applyFont="1" applyFill="1"/>
    <xf numFmtId="43" fontId="9" fillId="2" borderId="0" xfId="0" applyNumberFormat="1" applyFont="1" applyFill="1"/>
    <xf numFmtId="4" fontId="2" fillId="0" borderId="0" xfId="0" applyNumberFormat="1" applyFont="1" applyFill="1"/>
    <xf numFmtId="4" fontId="16" fillId="2" borderId="0" xfId="0" applyNumberFormat="1" applyFont="1" applyFill="1"/>
    <xf numFmtId="4" fontId="2" fillId="2" borderId="0" xfId="0" applyNumberFormat="1" applyFont="1" applyFill="1"/>
    <xf numFmtId="0" fontId="9" fillId="2" borderId="0" xfId="0" applyFont="1" applyFill="1"/>
    <xf numFmtId="0" fontId="2" fillId="0" borderId="0" xfId="0" applyFont="1" applyAlignment="1">
      <alignment horizontal="left" wrapText="1"/>
    </xf>
    <xf numFmtId="164" fontId="2" fillId="0" borderId="0" xfId="1" applyFont="1" applyFill="1" applyBorder="1" applyAlignment="1">
      <alignment horizontal="right"/>
    </xf>
    <xf numFmtId="164" fontId="9" fillId="4" borderId="0" xfId="1" applyFont="1" applyFill="1"/>
    <xf numFmtId="0" fontId="9" fillId="0" borderId="0" xfId="0" applyFont="1" applyFill="1" applyBorder="1" applyAlignment="1"/>
    <xf numFmtId="0" fontId="2" fillId="0" borderId="0" xfId="0" applyFont="1" applyFill="1" applyBorder="1" applyAlignment="1">
      <alignment horizontal="left" vertical="center" wrapText="1"/>
    </xf>
    <xf numFmtId="167" fontId="2" fillId="0" borderId="0" xfId="0" applyNumberFormat="1" applyFont="1" applyFill="1" applyBorder="1" applyAlignment="1">
      <alignment horizontal="left" vertical="center" wrapText="1"/>
    </xf>
    <xf numFmtId="43" fontId="2" fillId="0" borderId="0" xfId="6" applyFont="1" applyFill="1" applyBorder="1" applyAlignment="1">
      <alignment horizontal="right"/>
    </xf>
    <xf numFmtId="0" fontId="9" fillId="0" borderId="0" xfId="0" applyFont="1" applyFill="1" applyAlignment="1">
      <alignment horizontal="center"/>
    </xf>
    <xf numFmtId="44" fontId="16" fillId="4" borderId="4" xfId="4" applyFont="1" applyFill="1" applyBorder="1"/>
    <xf numFmtId="0" fontId="17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right"/>
    </xf>
    <xf numFmtId="0" fontId="2" fillId="0" borderId="0" xfId="0" applyFont="1" applyFill="1" applyAlignment="1">
      <alignment horizontal="left" wrapText="1"/>
    </xf>
    <xf numFmtId="164" fontId="2" fillId="0" borderId="0" xfId="1" applyFont="1" applyAlignment="1">
      <alignment horizontal="left" wrapText="1"/>
    </xf>
    <xf numFmtId="164" fontId="2" fillId="0" borderId="0" xfId="1" applyFont="1" applyFill="1" applyAlignment="1">
      <alignment horizontal="left" wrapText="1"/>
    </xf>
    <xf numFmtId="164" fontId="9" fillId="2" borderId="0" xfId="1" applyFont="1" applyFill="1" applyBorder="1"/>
    <xf numFmtId="0" fontId="9" fillId="2" borderId="0" xfId="0" applyFont="1" applyFill="1" applyAlignment="1">
      <alignment horizontal="left"/>
    </xf>
    <xf numFmtId="39" fontId="19" fillId="0" borderId="0" xfId="4" applyNumberFormat="1" applyFont="1" applyFill="1" applyAlignment="1">
      <alignment horizontal="right"/>
    </xf>
    <xf numFmtId="0" fontId="2" fillId="4" borderId="0" xfId="0" applyFont="1" applyFill="1"/>
    <xf numFmtId="0" fontId="9" fillId="7" borderId="0" xfId="0" applyFont="1" applyFill="1"/>
    <xf numFmtId="0" fontId="9" fillId="7" borderId="0" xfId="0" applyFont="1" applyFill="1" applyBorder="1" applyAlignment="1"/>
    <xf numFmtId="0" fontId="9" fillId="7" borderId="0" xfId="1" applyNumberFormat="1" applyFont="1" applyFill="1" applyBorder="1" applyAlignment="1">
      <alignment horizontal="center"/>
    </xf>
    <xf numFmtId="44" fontId="16" fillId="0" borderId="0" xfId="4" applyFont="1" applyFill="1" applyBorder="1"/>
    <xf numFmtId="164" fontId="9" fillId="2" borderId="0" xfId="1" applyFont="1" applyFill="1" applyAlignment="1">
      <alignment horizontal="left"/>
    </xf>
    <xf numFmtId="43" fontId="9" fillId="2" borderId="0" xfId="5" applyFont="1" applyFill="1" applyBorder="1" applyAlignment="1">
      <alignment horizontal="center"/>
    </xf>
    <xf numFmtId="43" fontId="9" fillId="2" borderId="0" xfId="0" applyNumberFormat="1" applyFont="1" applyFill="1" applyAlignment="1">
      <alignment horizontal="left"/>
    </xf>
    <xf numFmtId="0" fontId="12" fillId="0" borderId="0" xfId="0" applyFont="1"/>
    <xf numFmtId="164" fontId="2" fillId="2" borderId="0" xfId="1" applyFont="1" applyFill="1" applyBorder="1" applyAlignment="1">
      <alignment horizontal="center"/>
    </xf>
    <xf numFmtId="164" fontId="2" fillId="2" borderId="0" xfId="1" applyFont="1" applyFill="1" applyAlignment="1">
      <alignment horizontal="left"/>
    </xf>
    <xf numFmtId="164" fontId="9" fillId="2" borderId="0" xfId="1" applyFont="1" applyFill="1" applyBorder="1" applyAlignment="1">
      <alignment horizontal="center"/>
    </xf>
    <xf numFmtId="14" fontId="2" fillId="0" borderId="0" xfId="0" applyNumberFormat="1" applyFont="1"/>
    <xf numFmtId="164" fontId="2" fillId="0" borderId="1" xfId="1" applyFont="1" applyFill="1" applyBorder="1"/>
    <xf numFmtId="164" fontId="2" fillId="2" borderId="1" xfId="1" applyFont="1" applyFill="1" applyBorder="1" applyAlignment="1">
      <alignment horizontal="center"/>
    </xf>
    <xf numFmtId="164" fontId="2" fillId="2" borderId="1" xfId="1" applyFont="1" applyFill="1" applyBorder="1" applyAlignment="1">
      <alignment horizontal="left"/>
    </xf>
    <xf numFmtId="164" fontId="9" fillId="0" borderId="4" xfId="1" applyFont="1" applyFill="1" applyBorder="1"/>
    <xf numFmtId="0" fontId="16" fillId="0" borderId="0" xfId="0" applyFont="1"/>
    <xf numFmtId="0" fontId="16" fillId="0" borderId="0" xfId="0" applyFont="1" applyFill="1" applyBorder="1" applyAlignment="1"/>
    <xf numFmtId="43" fontId="2" fillId="2" borderId="0" xfId="5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43" fontId="2" fillId="2" borderId="0" xfId="0" applyNumberFormat="1" applyFont="1" applyFill="1" applyAlignment="1">
      <alignment horizontal="left"/>
    </xf>
    <xf numFmtId="17" fontId="2" fillId="0" borderId="0" xfId="0" applyNumberFormat="1" applyFont="1"/>
    <xf numFmtId="17" fontId="2" fillId="0" borderId="0" xfId="0" applyNumberFormat="1" applyFont="1" applyAlignment="1">
      <alignment horizontal="left"/>
    </xf>
    <xf numFmtId="0" fontId="17" fillId="0" borderId="0" xfId="0" applyFont="1" applyFill="1" applyBorder="1" applyAlignment="1">
      <alignment horizontal="left"/>
    </xf>
    <xf numFmtId="0" fontId="9" fillId="0" borderId="0" xfId="0" applyFont="1" applyAlignment="1">
      <alignment wrapText="1"/>
    </xf>
    <xf numFmtId="164" fontId="19" fillId="0" borderId="0" xfId="1" applyFont="1" applyFill="1" applyAlignment="1">
      <alignment horizontal="right"/>
    </xf>
    <xf numFmtId="43" fontId="9" fillId="2" borderId="0" xfId="5" applyFont="1" applyFill="1" applyBorder="1"/>
    <xf numFmtId="37" fontId="5" fillId="0" borderId="0" xfId="1" applyNumberFormat="1" applyFont="1" applyFill="1" applyAlignment="1">
      <alignment horizontal="right" vertical="center" wrapText="1"/>
    </xf>
    <xf numFmtId="37" fontId="5" fillId="0" borderId="1" xfId="1" applyNumberFormat="1" applyFont="1" applyFill="1" applyBorder="1" applyAlignment="1">
      <alignment horizontal="right" vertical="center" wrapText="1"/>
    </xf>
    <xf numFmtId="37" fontId="4" fillId="0" borderId="2" xfId="1" applyNumberFormat="1" applyFont="1" applyFill="1" applyBorder="1" applyAlignment="1">
      <alignment horizontal="right" vertical="center" wrapText="1"/>
    </xf>
    <xf numFmtId="37" fontId="4" fillId="0" borderId="0" xfId="1" applyNumberFormat="1" applyFont="1" applyFill="1" applyAlignment="1">
      <alignment horizontal="right" vertical="center" wrapText="1"/>
    </xf>
    <xf numFmtId="37" fontId="6" fillId="0" borderId="0" xfId="1" applyNumberFormat="1" applyFont="1" applyFill="1" applyAlignment="1">
      <alignment horizontal="right" vertical="center" wrapText="1"/>
    </xf>
    <xf numFmtId="37" fontId="5" fillId="2" borderId="0" xfId="1" applyNumberFormat="1" applyFont="1" applyFill="1" applyAlignment="1">
      <alignment horizontal="right" vertical="center" wrapText="1"/>
    </xf>
    <xf numFmtId="37" fontId="4" fillId="2" borderId="2" xfId="1" applyNumberFormat="1" applyFont="1" applyFill="1" applyBorder="1" applyAlignment="1">
      <alignment horizontal="right" vertical="center" wrapText="1"/>
    </xf>
    <xf numFmtId="37" fontId="4" fillId="0" borderId="3" xfId="1" applyNumberFormat="1" applyFont="1" applyFill="1" applyBorder="1" applyAlignment="1">
      <alignment horizontal="right" vertical="center" wrapText="1"/>
    </xf>
    <xf numFmtId="37" fontId="2" fillId="0" borderId="0" xfId="1" applyNumberFormat="1" applyFont="1" applyFill="1" applyAlignment="1">
      <alignment horizontal="right" vertical="center" wrapText="1"/>
    </xf>
    <xf numFmtId="37" fontId="5" fillId="0" borderId="0" xfId="1" applyNumberFormat="1" applyFont="1" applyFill="1" applyBorder="1" applyAlignment="1">
      <alignment horizontal="right" vertical="center" wrapText="1"/>
    </xf>
    <xf numFmtId="37" fontId="4" fillId="0" borderId="0" xfId="1" applyNumberFormat="1" applyFont="1" applyFill="1" applyBorder="1" applyAlignment="1">
      <alignment horizontal="right" vertical="center" wrapText="1"/>
    </xf>
    <xf numFmtId="37" fontId="11" fillId="0" borderId="3" xfId="1" applyNumberFormat="1" applyFont="1" applyFill="1" applyBorder="1" applyAlignment="1">
      <alignment horizontal="right" wrapText="1"/>
    </xf>
    <xf numFmtId="43" fontId="17" fillId="0" borderId="0" xfId="1" applyNumberFormat="1" applyFont="1" applyFill="1" applyBorder="1" applyAlignment="1">
      <alignment horizontal="center"/>
    </xf>
    <xf numFmtId="164" fontId="9" fillId="2" borderId="0" xfId="1" applyFont="1" applyFill="1" applyBorder="1" applyAlignment="1">
      <alignment horizontal="left"/>
    </xf>
    <xf numFmtId="43" fontId="9" fillId="2" borderId="0" xfId="0" applyNumberFormat="1" applyFont="1" applyFill="1" applyBorder="1" applyAlignment="1">
      <alignment horizontal="left"/>
    </xf>
    <xf numFmtId="164" fontId="22" fillId="0" borderId="0" xfId="1" applyFont="1" applyFill="1" applyBorder="1"/>
    <xf numFmtId="0" fontId="2" fillId="0" borderId="0" xfId="0" applyFont="1" applyFill="1" applyBorder="1" applyAlignment="1"/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16" fillId="0" borderId="0" xfId="0" applyFont="1" applyAlignment="1">
      <alignment horizontal="center"/>
    </xf>
    <xf numFmtId="39" fontId="20" fillId="8" borderId="3" xfId="4" applyNumberFormat="1" applyFont="1" applyFill="1" applyBorder="1" applyAlignment="1">
      <alignment horizontal="right"/>
    </xf>
    <xf numFmtId="44" fontId="16" fillId="8" borderId="3" xfId="4" applyFont="1" applyFill="1" applyBorder="1"/>
    <xf numFmtId="0" fontId="15" fillId="0" borderId="0" xfId="0" applyFont="1"/>
    <xf numFmtId="14" fontId="15" fillId="0" borderId="0" xfId="0" applyNumberFormat="1" applyFont="1"/>
  </cellXfs>
  <cellStyles count="7">
    <cellStyle name="Millares" xfId="1" builtinId="3"/>
    <cellStyle name="Millares 11 2" xfId="6"/>
    <cellStyle name="Millares 4" xfId="5"/>
    <cellStyle name="Moneda 2" xfId="4"/>
    <cellStyle name="Normal" xfId="0" builtinId="0"/>
    <cellStyle name="Normal 3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3330206</xdr:colOff>
      <xdr:row>1</xdr:row>
      <xdr:rowOff>84853</xdr:rowOff>
    </xdr:from>
    <xdr:to>
      <xdr:col>3</xdr:col>
      <xdr:colOff>442543</xdr:colOff>
      <xdr:row>5</xdr:row>
      <xdr:rowOff>124541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54231" y="284878"/>
          <a:ext cx="884237" cy="8397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3"/>
  <sheetViews>
    <sheetView showGridLines="0" tabSelected="1" zoomScale="71" zoomScaleNormal="71" workbookViewId="0">
      <selection activeCell="I21" sqref="I21"/>
    </sheetView>
  </sheetViews>
  <sheetFormatPr baseColWidth="10" defaultColWidth="11.42578125" defaultRowHeight="15.75" x14ac:dyDescent="0.25"/>
  <cols>
    <col min="1" max="1" width="25.85546875" style="1" bestFit="1" customWidth="1"/>
    <col min="2" max="2" width="51.5703125" style="1" bestFit="1" customWidth="1"/>
    <col min="3" max="3" width="5" style="1" customWidth="1"/>
    <col min="4" max="4" width="32" style="75" bestFit="1" customWidth="1"/>
    <col min="5" max="5" width="25.5703125" style="4" customWidth="1"/>
    <col min="6" max="6" width="23.42578125" style="1" bestFit="1" customWidth="1"/>
    <col min="7" max="7" width="5" style="1" customWidth="1"/>
    <col min="8" max="8" width="19.140625" style="1" bestFit="1" customWidth="1"/>
    <col min="9" max="9" width="37" style="1" customWidth="1"/>
    <col min="10" max="10" width="11.42578125" style="1"/>
    <col min="11" max="11" width="50.5703125" style="1" customWidth="1"/>
    <col min="12" max="16384" width="11.42578125" style="1"/>
  </cols>
  <sheetData>
    <row r="1" spans="1:11" ht="15.75" customHeight="1" x14ac:dyDescent="0.25">
      <c r="A1" s="255"/>
      <c r="B1" s="255"/>
      <c r="C1" s="255"/>
      <c r="D1" s="255"/>
      <c r="E1" s="255"/>
      <c r="F1" s="255"/>
      <c r="H1" s="256"/>
      <c r="I1" s="256"/>
      <c r="J1" s="256"/>
      <c r="K1" s="256"/>
    </row>
    <row r="2" spans="1:11" ht="15.75" customHeight="1" x14ac:dyDescent="0.25">
      <c r="A2" s="255"/>
      <c r="B2" s="255"/>
      <c r="C2" s="255"/>
      <c r="D2" s="255"/>
      <c r="E2" s="255"/>
      <c r="F2" s="255"/>
      <c r="H2" s="256"/>
      <c r="I2" s="256"/>
      <c r="J2" s="256"/>
      <c r="K2" s="256"/>
    </row>
    <row r="3" spans="1:11" ht="15.75" customHeight="1" x14ac:dyDescent="0.25">
      <c r="A3" s="255"/>
      <c r="B3" s="255"/>
      <c r="C3" s="255"/>
      <c r="D3" s="255"/>
      <c r="E3" s="255"/>
      <c r="F3" s="255"/>
      <c r="H3" s="256"/>
      <c r="I3" s="256"/>
      <c r="J3" s="256"/>
      <c r="K3" s="256"/>
    </row>
    <row r="4" spans="1:11" ht="15.75" customHeight="1" x14ac:dyDescent="0.25">
      <c r="A4" s="255"/>
      <c r="B4" s="255"/>
      <c r="C4" s="255"/>
      <c r="D4" s="255"/>
      <c r="E4" s="255"/>
      <c r="F4" s="255"/>
      <c r="H4" s="256"/>
      <c r="I4" s="256"/>
      <c r="J4" s="256"/>
      <c r="K4" s="256"/>
    </row>
    <row r="5" spans="1:11" ht="15.75" customHeight="1" x14ac:dyDescent="0.25">
      <c r="A5" s="255"/>
      <c r="B5" s="255"/>
      <c r="C5" s="255"/>
      <c r="D5" s="255"/>
      <c r="E5" s="255"/>
      <c r="F5" s="255"/>
      <c r="H5" s="256"/>
      <c r="I5" s="256"/>
      <c r="J5" s="256"/>
      <c r="K5" s="256"/>
    </row>
    <row r="6" spans="1:11" ht="15.75" customHeight="1" x14ac:dyDescent="0.25">
      <c r="A6" s="255"/>
      <c r="B6" s="255"/>
      <c r="C6" s="255"/>
      <c r="D6" s="255"/>
      <c r="E6" s="255"/>
      <c r="F6" s="255"/>
      <c r="H6" s="256"/>
      <c r="I6" s="256"/>
      <c r="J6" s="256"/>
      <c r="K6" s="256"/>
    </row>
    <row r="7" spans="1:11" ht="18.75" x14ac:dyDescent="0.3">
      <c r="A7" s="2"/>
      <c r="B7" s="253" t="s">
        <v>0</v>
      </c>
      <c r="C7" s="253"/>
      <c r="D7" s="253"/>
      <c r="E7" s="253"/>
      <c r="F7" s="2"/>
      <c r="H7" s="254"/>
      <c r="I7" s="254"/>
      <c r="J7" s="254"/>
      <c r="K7" s="3"/>
    </row>
    <row r="8" spans="1:11" ht="18.75" x14ac:dyDescent="0.3">
      <c r="A8" s="2"/>
      <c r="B8" s="253" t="s">
        <v>1</v>
      </c>
      <c r="C8" s="253"/>
      <c r="D8" s="253"/>
      <c r="E8" s="253"/>
      <c r="F8" s="2"/>
      <c r="H8" s="254"/>
      <c r="I8" s="254"/>
      <c r="J8" s="254"/>
      <c r="K8" s="3"/>
    </row>
    <row r="9" spans="1:11" ht="18.75" x14ac:dyDescent="0.3">
      <c r="A9" s="2"/>
      <c r="B9" s="253" t="s">
        <v>207</v>
      </c>
      <c r="C9" s="253"/>
      <c r="D9" s="253"/>
      <c r="E9" s="253"/>
      <c r="F9" s="3"/>
      <c r="G9" s="4"/>
      <c r="H9" s="254"/>
      <c r="I9" s="254"/>
      <c r="J9" s="254"/>
      <c r="K9" s="3"/>
    </row>
    <row r="10" spans="1:11" ht="18.75" x14ac:dyDescent="0.3">
      <c r="A10" s="2"/>
      <c r="B10" s="253" t="s">
        <v>2</v>
      </c>
      <c r="C10" s="253"/>
      <c r="D10" s="253"/>
      <c r="E10" s="253"/>
      <c r="F10" s="3"/>
      <c r="G10" s="4"/>
      <c r="H10" s="254"/>
      <c r="I10" s="254"/>
      <c r="J10" s="254"/>
      <c r="K10" s="3"/>
    </row>
    <row r="11" spans="1:11" ht="18.75" x14ac:dyDescent="0.3">
      <c r="A11" s="2"/>
      <c r="B11" s="5"/>
      <c r="C11" s="5"/>
      <c r="D11" s="6"/>
      <c r="E11" s="5"/>
      <c r="F11" s="3"/>
      <c r="G11" s="4"/>
      <c r="H11" s="7"/>
      <c r="I11" s="7"/>
      <c r="J11" s="7"/>
      <c r="K11" s="3"/>
    </row>
    <row r="12" spans="1:11" ht="18.75" x14ac:dyDescent="0.3">
      <c r="A12" s="2"/>
      <c r="B12" s="5"/>
      <c r="C12" s="5"/>
      <c r="D12" s="6"/>
      <c r="E12" s="7"/>
      <c r="F12" s="3"/>
      <c r="G12" s="4"/>
      <c r="H12" s="7"/>
      <c r="I12" s="7"/>
      <c r="J12" s="7"/>
      <c r="K12" s="3"/>
    </row>
    <row r="13" spans="1:11" ht="12.75" customHeight="1" x14ac:dyDescent="0.3">
      <c r="A13" s="2"/>
      <c r="B13" s="8"/>
      <c r="C13" s="8"/>
      <c r="D13" s="9"/>
      <c r="E13" s="10"/>
      <c r="F13" s="3"/>
      <c r="G13" s="4"/>
      <c r="H13" s="11"/>
      <c r="I13" s="10"/>
      <c r="J13" s="10"/>
      <c r="K13" s="3"/>
    </row>
    <row r="14" spans="1:11" ht="20.25" customHeight="1" x14ac:dyDescent="0.3">
      <c r="A14" s="2"/>
      <c r="B14" s="12" t="s">
        <v>3</v>
      </c>
      <c r="C14" s="13"/>
      <c r="D14" s="14"/>
      <c r="E14" s="11"/>
      <c r="F14" s="3"/>
      <c r="G14" s="4"/>
      <c r="H14" s="15"/>
      <c r="I14" s="11"/>
      <c r="J14" s="11"/>
      <c r="K14" s="3"/>
    </row>
    <row r="15" spans="1:11" ht="20.25" customHeight="1" x14ac:dyDescent="0.3">
      <c r="A15" s="2"/>
      <c r="B15" s="12" t="s">
        <v>4</v>
      </c>
      <c r="C15" s="13"/>
      <c r="D15" s="16"/>
      <c r="E15" s="11"/>
      <c r="F15" s="3"/>
      <c r="G15" s="4"/>
      <c r="H15" s="15"/>
      <c r="I15" s="11"/>
      <c r="J15" s="11"/>
      <c r="K15" s="3"/>
    </row>
    <row r="16" spans="1:11" ht="20.25" customHeight="1" x14ac:dyDescent="0.3">
      <c r="A16" s="2"/>
      <c r="B16" s="17" t="s">
        <v>5</v>
      </c>
      <c r="C16" s="18"/>
      <c r="D16" s="236">
        <f>+'Notas 7-16'!D10</f>
        <v>653522804.5</v>
      </c>
      <c r="E16" s="19"/>
      <c r="F16" s="3"/>
      <c r="G16" s="20"/>
      <c r="H16" s="21"/>
      <c r="I16" s="22"/>
      <c r="J16" s="19"/>
      <c r="K16" s="3"/>
    </row>
    <row r="17" spans="1:11" ht="20.25" customHeight="1" x14ac:dyDescent="0.3">
      <c r="A17" s="2"/>
      <c r="B17" s="17" t="s">
        <v>6</v>
      </c>
      <c r="C17" s="18"/>
      <c r="D17" s="236">
        <f>+'Notas 7-16'!D19</f>
        <v>11950221.48</v>
      </c>
      <c r="E17" s="19"/>
      <c r="F17" s="23"/>
      <c r="G17" s="24"/>
      <c r="H17" s="21"/>
      <c r="I17" s="22"/>
      <c r="J17" s="19"/>
      <c r="K17" s="3"/>
    </row>
    <row r="18" spans="1:11" ht="20.25" customHeight="1" x14ac:dyDescent="0.3">
      <c r="A18" s="2"/>
      <c r="B18" s="17" t="s">
        <v>7</v>
      </c>
      <c r="C18" s="18"/>
      <c r="D18" s="237">
        <f>+'Notas 7-16'!F31</f>
        <v>39165243.489439927</v>
      </c>
      <c r="E18" s="19"/>
      <c r="F18" s="25"/>
      <c r="G18" s="24"/>
      <c r="H18" s="21"/>
      <c r="I18" s="22"/>
      <c r="J18" s="19"/>
      <c r="K18" s="3"/>
    </row>
    <row r="19" spans="1:11" ht="20.25" customHeight="1" x14ac:dyDescent="0.3">
      <c r="A19" s="2"/>
      <c r="B19" s="12" t="s">
        <v>8</v>
      </c>
      <c r="C19" s="13"/>
      <c r="D19" s="238">
        <f>SUM(D16:D18)</f>
        <v>704638269.46943998</v>
      </c>
      <c r="E19" s="26"/>
      <c r="F19" s="25"/>
      <c r="G19" s="24"/>
      <c r="H19" s="15"/>
      <c r="I19" s="26"/>
      <c r="J19" s="26"/>
      <c r="K19" s="25"/>
    </row>
    <row r="20" spans="1:11" ht="20.25" customHeight="1" x14ac:dyDescent="0.3">
      <c r="A20" s="2"/>
      <c r="B20" s="12"/>
      <c r="C20" s="13"/>
      <c r="D20" s="239"/>
      <c r="E20" s="26"/>
      <c r="G20" s="24"/>
      <c r="H20" s="15"/>
      <c r="I20" s="26"/>
      <c r="J20" s="26"/>
      <c r="K20" s="3"/>
    </row>
    <row r="21" spans="1:11" ht="20.25" customHeight="1" x14ac:dyDescent="0.3">
      <c r="A21" s="2"/>
      <c r="B21" s="12" t="s">
        <v>9</v>
      </c>
      <c r="C21" s="13"/>
      <c r="D21" s="240"/>
      <c r="E21" s="27"/>
      <c r="F21" s="28"/>
      <c r="G21" s="24"/>
      <c r="H21" s="15"/>
      <c r="I21" s="27"/>
      <c r="J21" s="27"/>
      <c r="K21" s="28"/>
    </row>
    <row r="22" spans="1:11" ht="20.25" customHeight="1" x14ac:dyDescent="0.3">
      <c r="A22" s="2"/>
      <c r="B22" s="17" t="s">
        <v>10</v>
      </c>
      <c r="C22" s="18"/>
      <c r="D22" s="241">
        <f>+'Notas 7-16'!H58</f>
        <v>82572031.299999997</v>
      </c>
      <c r="E22" s="19"/>
      <c r="F22" s="29"/>
      <c r="G22" s="30"/>
      <c r="H22" s="21"/>
      <c r="I22" s="19"/>
      <c r="J22" s="19"/>
      <c r="K22" s="29"/>
    </row>
    <row r="23" spans="1:11" ht="20.25" customHeight="1" x14ac:dyDescent="0.3">
      <c r="A23" s="2"/>
      <c r="B23" s="17" t="s">
        <v>11</v>
      </c>
      <c r="C23" s="18"/>
      <c r="D23" s="236">
        <f>+'Notas 7-16'!D70</f>
        <v>1219079.0599999987</v>
      </c>
      <c r="E23" s="19"/>
      <c r="F23" s="29"/>
      <c r="G23" s="30"/>
      <c r="H23" s="21"/>
      <c r="I23" s="19"/>
      <c r="J23" s="19"/>
      <c r="K23" s="29"/>
    </row>
    <row r="24" spans="1:11" ht="20.25" customHeight="1" x14ac:dyDescent="0.3">
      <c r="A24" s="2"/>
      <c r="B24" s="17" t="s">
        <v>122</v>
      </c>
      <c r="C24" s="18"/>
      <c r="D24" s="236">
        <f>+'Notas 7-16'!D102</f>
        <v>225901982.5828</v>
      </c>
      <c r="E24" s="31"/>
      <c r="F24" s="25"/>
      <c r="G24" s="4"/>
      <c r="H24" s="21"/>
      <c r="I24" s="19"/>
      <c r="J24" s="19"/>
      <c r="K24" s="3"/>
    </row>
    <row r="25" spans="1:11" ht="20.25" customHeight="1" x14ac:dyDescent="0.3">
      <c r="A25" s="2"/>
      <c r="B25" s="12" t="s">
        <v>12</v>
      </c>
      <c r="C25" s="13"/>
      <c r="D25" s="242">
        <f>SUM(D22:D24)</f>
        <v>309693092.94279999</v>
      </c>
      <c r="E25" s="26"/>
      <c r="F25" s="25"/>
      <c r="G25" s="4"/>
      <c r="H25" s="15"/>
      <c r="I25" s="26"/>
      <c r="J25" s="26"/>
      <c r="K25" s="3"/>
    </row>
    <row r="26" spans="1:11" ht="20.25" customHeight="1" thickBot="1" x14ac:dyDescent="0.35">
      <c r="A26" s="2"/>
      <c r="B26" s="12" t="s">
        <v>13</v>
      </c>
      <c r="C26" s="13"/>
      <c r="D26" s="243">
        <f>+D19+D25</f>
        <v>1014331362.41224</v>
      </c>
      <c r="E26" s="26"/>
      <c r="F26" s="32"/>
      <c r="G26" s="33"/>
      <c r="H26" s="15"/>
      <c r="I26" s="26"/>
      <c r="J26" s="26"/>
      <c r="K26" s="3"/>
    </row>
    <row r="27" spans="1:11" ht="20.25" customHeight="1" thickTop="1" x14ac:dyDescent="0.3">
      <c r="A27" s="2"/>
      <c r="C27" s="34"/>
      <c r="D27" s="244"/>
      <c r="E27" s="35"/>
      <c r="F27" s="28"/>
      <c r="G27" s="36"/>
      <c r="H27" s="37"/>
      <c r="I27" s="35"/>
      <c r="J27" s="35"/>
      <c r="K27" s="3"/>
    </row>
    <row r="28" spans="1:11" ht="20.25" customHeight="1" x14ac:dyDescent="0.3">
      <c r="A28" s="2"/>
      <c r="B28" s="13" t="s">
        <v>14</v>
      </c>
      <c r="C28" s="34"/>
      <c r="D28" s="236"/>
      <c r="E28" s="38"/>
      <c r="F28" s="3"/>
      <c r="G28" s="39"/>
      <c r="H28" s="37"/>
      <c r="I28" s="38"/>
      <c r="J28" s="38"/>
      <c r="K28" s="3"/>
    </row>
    <row r="29" spans="1:11" ht="20.25" customHeight="1" x14ac:dyDescent="0.3">
      <c r="A29" s="2"/>
      <c r="B29" s="17" t="s">
        <v>124</v>
      </c>
      <c r="C29" s="18"/>
      <c r="D29" s="245">
        <f>+'Notas 7-16'!F142</f>
        <v>10408908.959800001</v>
      </c>
      <c r="E29" s="19"/>
      <c r="F29" s="3"/>
      <c r="G29" s="39"/>
      <c r="H29" s="21"/>
      <c r="I29" s="19"/>
      <c r="J29" s="19"/>
      <c r="K29" s="29"/>
    </row>
    <row r="30" spans="1:11" ht="20.25" customHeight="1" x14ac:dyDescent="0.3">
      <c r="A30" s="2"/>
      <c r="B30" s="17" t="s">
        <v>125</v>
      </c>
      <c r="C30" s="18"/>
      <c r="D30" s="245">
        <f>+'Notas 7-16'!D154</f>
        <v>12625606.440000001</v>
      </c>
      <c r="E30" s="19"/>
      <c r="F30" s="3"/>
      <c r="G30" s="39"/>
      <c r="H30" s="21"/>
      <c r="I30" s="19"/>
      <c r="J30" s="19"/>
      <c r="K30" s="29"/>
    </row>
    <row r="31" spans="1:11" ht="20.25" customHeight="1" x14ac:dyDescent="0.3">
      <c r="A31" s="2"/>
      <c r="B31" s="17" t="s">
        <v>127</v>
      </c>
      <c r="C31" s="18"/>
      <c r="D31" s="245">
        <f>+'Notas 7-16'!D170</f>
        <v>11124324.897499999</v>
      </c>
      <c r="E31" s="19"/>
      <c r="F31" s="3"/>
      <c r="G31" s="39"/>
      <c r="H31" s="21"/>
      <c r="I31" s="19"/>
      <c r="J31" s="19"/>
      <c r="K31" s="29"/>
    </row>
    <row r="32" spans="1:11" ht="20.25" customHeight="1" x14ac:dyDescent="0.3">
      <c r="A32" s="2"/>
      <c r="B32" s="12" t="s">
        <v>15</v>
      </c>
      <c r="C32" s="13"/>
      <c r="D32" s="238">
        <f>SUM(D29:D31)</f>
        <v>34158840.297300003</v>
      </c>
      <c r="E32" s="26"/>
      <c r="F32" s="3"/>
      <c r="G32" s="39"/>
      <c r="H32" s="15"/>
      <c r="I32" s="26"/>
      <c r="J32" s="26"/>
      <c r="K32" s="3"/>
    </row>
    <row r="33" spans="1:11" ht="20.25" customHeight="1" x14ac:dyDescent="0.3">
      <c r="A33" s="2"/>
      <c r="B33" s="12"/>
      <c r="C33" s="13"/>
      <c r="D33" s="246"/>
      <c r="E33" s="26"/>
      <c r="F33" s="3"/>
      <c r="G33" s="39"/>
      <c r="H33" s="15"/>
      <c r="I33" s="40"/>
      <c r="J33" s="26"/>
      <c r="K33" s="3"/>
    </row>
    <row r="34" spans="1:11" ht="20.25" customHeight="1" x14ac:dyDescent="0.3">
      <c r="A34" s="2"/>
      <c r="B34" s="12" t="s">
        <v>16</v>
      </c>
      <c r="C34" s="13"/>
      <c r="D34" s="238">
        <f>+D32</f>
        <v>34158840.297300003</v>
      </c>
      <c r="E34" s="26"/>
      <c r="F34" s="3"/>
      <c r="G34" s="33"/>
      <c r="H34" s="15"/>
      <c r="I34" s="26"/>
      <c r="J34" s="26"/>
      <c r="K34" s="3"/>
    </row>
    <row r="35" spans="1:11" ht="20.25" customHeight="1" x14ac:dyDescent="0.3">
      <c r="A35" s="2"/>
      <c r="B35" s="12"/>
      <c r="C35" s="13"/>
      <c r="D35" s="239"/>
      <c r="E35" s="26"/>
      <c r="F35" s="3"/>
      <c r="G35" s="33"/>
      <c r="H35" s="15"/>
      <c r="I35" s="26"/>
      <c r="J35" s="26"/>
      <c r="K35" s="3"/>
    </row>
    <row r="36" spans="1:11" ht="20.25" customHeight="1" x14ac:dyDescent="0.3">
      <c r="A36" s="2"/>
      <c r="B36" s="12" t="s">
        <v>130</v>
      </c>
      <c r="C36" s="13"/>
      <c r="D36" s="244"/>
      <c r="E36" s="35"/>
      <c r="F36" s="25"/>
      <c r="G36" s="24"/>
      <c r="H36" s="15"/>
      <c r="I36" s="35"/>
      <c r="J36" s="35"/>
      <c r="K36" s="3"/>
    </row>
    <row r="37" spans="1:11" ht="20.25" customHeight="1" x14ac:dyDescent="0.3">
      <c r="A37" s="2"/>
      <c r="B37" s="17" t="s">
        <v>17</v>
      </c>
      <c r="C37" s="18"/>
      <c r="D37" s="245">
        <v>731349103.48000002</v>
      </c>
      <c r="F37" s="41"/>
      <c r="G37" s="4"/>
      <c r="H37" s="21"/>
      <c r="I37" s="19"/>
      <c r="J37" s="19"/>
      <c r="K37" s="3"/>
    </row>
    <row r="38" spans="1:11" ht="20.25" customHeight="1" x14ac:dyDescent="0.3">
      <c r="A38" s="2"/>
      <c r="B38" s="17" t="s">
        <v>138</v>
      </c>
      <c r="C38" s="18"/>
      <c r="D38" s="245">
        <v>231015438.21000001</v>
      </c>
      <c r="E38" s="43"/>
      <c r="F38" s="25"/>
      <c r="G38" s="20"/>
      <c r="H38" s="42"/>
      <c r="I38" s="19"/>
      <c r="J38" s="19"/>
      <c r="K38" s="25"/>
    </row>
    <row r="39" spans="1:11" ht="20.25" customHeight="1" x14ac:dyDescent="0.3">
      <c r="A39" s="2"/>
      <c r="B39" s="17" t="s">
        <v>18</v>
      </c>
      <c r="C39" s="18"/>
      <c r="D39" s="245">
        <v>17807980.41</v>
      </c>
      <c r="E39" s="19"/>
      <c r="F39" s="25"/>
      <c r="G39" s="20"/>
      <c r="H39" s="42"/>
      <c r="I39" s="19"/>
      <c r="J39" s="19"/>
      <c r="K39" s="25"/>
    </row>
    <row r="40" spans="1:11" s="48" customFormat="1" ht="20.25" customHeight="1" x14ac:dyDescent="0.3">
      <c r="A40" s="44"/>
      <c r="B40" s="12" t="s">
        <v>131</v>
      </c>
      <c r="C40" s="34"/>
      <c r="D40" s="238">
        <f>+D37+D39+D38</f>
        <v>980172522.10000002</v>
      </c>
      <c r="E40" s="26"/>
      <c r="F40" s="45"/>
      <c r="G40" s="46"/>
      <c r="H40" s="37"/>
      <c r="I40" s="26"/>
      <c r="J40" s="26"/>
      <c r="K40" s="47"/>
    </row>
    <row r="41" spans="1:11" ht="20.25" customHeight="1" thickBot="1" x14ac:dyDescent="0.35">
      <c r="A41" s="2"/>
      <c r="B41" s="12" t="s">
        <v>19</v>
      </c>
      <c r="C41" s="13"/>
      <c r="D41" s="247">
        <f>+D34+D40</f>
        <v>1014331362.3973</v>
      </c>
      <c r="E41" s="40"/>
      <c r="F41" s="49"/>
      <c r="G41" s="20"/>
      <c r="H41" s="15"/>
      <c r="I41" s="26"/>
      <c r="J41" s="26"/>
      <c r="K41" s="50"/>
    </row>
    <row r="42" spans="1:11" ht="19.5" thickTop="1" x14ac:dyDescent="0.3">
      <c r="A42" s="2"/>
      <c r="B42" s="2"/>
      <c r="C42" s="2"/>
      <c r="D42" s="51"/>
      <c r="E42" s="3"/>
      <c r="F42" s="49"/>
      <c r="G42" s="20"/>
      <c r="H42" s="3"/>
      <c r="I42" s="52"/>
      <c r="J42" s="3"/>
      <c r="K42" s="50"/>
    </row>
    <row r="43" spans="1:11" ht="18.75" x14ac:dyDescent="0.3">
      <c r="A43" s="2"/>
      <c r="B43" s="53"/>
      <c r="C43" s="2"/>
      <c r="D43" s="54"/>
      <c r="E43" s="3"/>
      <c r="F43" s="55"/>
      <c r="G43" s="56"/>
      <c r="H43" s="3"/>
      <c r="I43" s="3"/>
      <c r="J43" s="3"/>
      <c r="K43" s="3"/>
    </row>
    <row r="44" spans="1:11" ht="18.75" x14ac:dyDescent="0.3">
      <c r="A44" s="2"/>
      <c r="B44" s="53"/>
      <c r="C44" s="2"/>
      <c r="D44" s="54"/>
      <c r="E44" s="3"/>
      <c r="F44" s="2"/>
      <c r="H44" s="3"/>
      <c r="I44" s="3"/>
      <c r="J44" s="3"/>
      <c r="K44" s="3"/>
    </row>
    <row r="45" spans="1:11" ht="18.75" x14ac:dyDescent="0.3">
      <c r="A45" s="2"/>
      <c r="B45" s="53"/>
      <c r="C45" s="2"/>
      <c r="D45" s="54"/>
      <c r="E45" s="3"/>
      <c r="F45" s="2"/>
      <c r="H45" s="3"/>
      <c r="I45" s="3"/>
      <c r="J45" s="3"/>
      <c r="K45" s="3"/>
    </row>
    <row r="46" spans="1:11" ht="18.75" x14ac:dyDescent="0.3">
      <c r="A46" s="2"/>
      <c r="B46" s="2"/>
      <c r="C46" s="2"/>
      <c r="D46" s="54"/>
      <c r="E46" s="3"/>
      <c r="F46" s="2"/>
      <c r="H46" s="3"/>
      <c r="I46" s="3"/>
      <c r="J46" s="3"/>
      <c r="K46" s="3"/>
    </row>
    <row r="47" spans="1:11" ht="18.75" x14ac:dyDescent="0.3">
      <c r="A47" s="2"/>
      <c r="B47" s="57"/>
      <c r="C47" s="2"/>
      <c r="D47" s="58"/>
      <c r="E47" s="59"/>
      <c r="F47" s="2"/>
      <c r="H47" s="3"/>
      <c r="I47" s="60"/>
      <c r="J47" s="59"/>
      <c r="K47" s="3"/>
    </row>
    <row r="48" spans="1:11" ht="18.75" x14ac:dyDescent="0.3">
      <c r="A48" s="2"/>
      <c r="B48" s="61" t="s">
        <v>20</v>
      </c>
      <c r="C48" s="62"/>
      <c r="D48" s="63" t="s">
        <v>21</v>
      </c>
      <c r="E48" s="61"/>
      <c r="F48" s="2"/>
      <c r="H48" s="62"/>
      <c r="I48" s="64"/>
      <c r="J48" s="61"/>
      <c r="K48" s="3"/>
    </row>
    <row r="49" spans="1:11" ht="18.75" x14ac:dyDescent="0.3">
      <c r="A49" s="2"/>
      <c r="B49" s="65" t="s">
        <v>139</v>
      </c>
      <c r="C49" s="66"/>
      <c r="D49" s="67" t="s">
        <v>22</v>
      </c>
      <c r="E49" s="68"/>
      <c r="F49" s="2"/>
      <c r="H49" s="66"/>
      <c r="I49" s="69"/>
      <c r="J49" s="68"/>
      <c r="K49" s="3"/>
    </row>
    <row r="50" spans="1:11" ht="18.75" x14ac:dyDescent="0.3">
      <c r="A50" s="2"/>
      <c r="B50" s="61" t="s">
        <v>23</v>
      </c>
      <c r="C50" s="61"/>
      <c r="D50" s="63" t="s">
        <v>24</v>
      </c>
      <c r="E50" s="61"/>
      <c r="F50" s="2"/>
      <c r="H50" s="61"/>
      <c r="I50" s="64"/>
      <c r="J50" s="61"/>
      <c r="K50" s="3"/>
    </row>
    <row r="51" spans="1:11" ht="18.75" x14ac:dyDescent="0.3">
      <c r="A51" s="2"/>
      <c r="B51" s="64"/>
      <c r="C51" s="61"/>
      <c r="D51" s="63"/>
      <c r="E51" s="61"/>
      <c r="F51" s="2"/>
      <c r="H51" s="61"/>
      <c r="I51" s="64"/>
      <c r="J51" s="61"/>
      <c r="K51" s="3"/>
    </row>
    <row r="52" spans="1:11" ht="18.75" x14ac:dyDescent="0.3">
      <c r="A52" s="2"/>
      <c r="B52" s="64"/>
      <c r="C52" s="61"/>
      <c r="D52" s="63"/>
      <c r="E52" s="61"/>
      <c r="F52" s="2"/>
      <c r="H52" s="61"/>
      <c r="I52" s="64"/>
      <c r="J52" s="61"/>
      <c r="K52" s="3"/>
    </row>
    <row r="53" spans="1:11" ht="18.75" x14ac:dyDescent="0.3">
      <c r="A53" s="2"/>
      <c r="B53" s="64"/>
      <c r="C53" s="64"/>
      <c r="D53" s="63"/>
      <c r="E53" s="64"/>
      <c r="F53" s="2"/>
      <c r="H53" s="64"/>
      <c r="I53" s="64"/>
      <c r="J53" s="64"/>
      <c r="K53" s="3"/>
    </row>
    <row r="54" spans="1:11" ht="18.75" x14ac:dyDescent="0.3">
      <c r="A54" s="2"/>
      <c r="B54" s="70"/>
      <c r="C54" s="70"/>
      <c r="D54" s="63"/>
      <c r="E54" s="64"/>
      <c r="F54" s="2"/>
      <c r="H54" s="70"/>
      <c r="I54" s="64"/>
      <c r="J54" s="64"/>
      <c r="K54" s="3"/>
    </row>
    <row r="55" spans="1:11" ht="18.75" x14ac:dyDescent="0.3">
      <c r="A55" s="2"/>
      <c r="B55" s="64"/>
      <c r="C55" s="61"/>
      <c r="D55" s="63" t="s">
        <v>25</v>
      </c>
      <c r="E55" s="61"/>
      <c r="F55" s="61"/>
      <c r="H55" s="61"/>
      <c r="I55" s="64"/>
      <c r="J55" s="61"/>
      <c r="K55" s="61"/>
    </row>
    <row r="56" spans="1:11" ht="18.75" x14ac:dyDescent="0.3">
      <c r="A56" s="2"/>
      <c r="B56" s="69"/>
      <c r="C56" s="68"/>
      <c r="D56" s="67" t="s">
        <v>26</v>
      </c>
      <c r="E56" s="68"/>
      <c r="F56" s="68"/>
      <c r="H56" s="68"/>
      <c r="I56" s="69"/>
      <c r="J56" s="68"/>
      <c r="K56" s="68"/>
    </row>
    <row r="57" spans="1:11" ht="18.75" x14ac:dyDescent="0.3">
      <c r="A57" s="2"/>
      <c r="B57" s="64"/>
      <c r="C57" s="61"/>
      <c r="D57" s="63" t="s">
        <v>27</v>
      </c>
      <c r="E57" s="61"/>
      <c r="F57" s="61"/>
      <c r="H57" s="61"/>
      <c r="I57" s="64"/>
      <c r="J57" s="61"/>
      <c r="K57" s="61"/>
    </row>
    <row r="58" spans="1:11" x14ac:dyDescent="0.25">
      <c r="C58" s="71"/>
      <c r="D58" s="72"/>
      <c r="E58" s="73"/>
      <c r="H58" s="71"/>
      <c r="I58" s="73"/>
      <c r="J58" s="73"/>
      <c r="K58" s="4"/>
    </row>
    <row r="59" spans="1:11" x14ac:dyDescent="0.25">
      <c r="B59" s="74"/>
      <c r="C59" s="74"/>
      <c r="H59" s="4"/>
      <c r="I59" s="4"/>
      <c r="J59" s="4"/>
      <c r="K59" s="4"/>
    </row>
    <row r="60" spans="1:11" x14ac:dyDescent="0.25">
      <c r="H60" s="4"/>
      <c r="I60" s="4"/>
      <c r="J60" s="4"/>
      <c r="K60" s="4"/>
    </row>
    <row r="61" spans="1:11" x14ac:dyDescent="0.25">
      <c r="H61" s="4"/>
      <c r="I61" s="4"/>
      <c r="J61" s="4"/>
      <c r="K61" s="4"/>
    </row>
    <row r="62" spans="1:11" x14ac:dyDescent="0.25">
      <c r="H62" s="4"/>
      <c r="I62" s="4"/>
      <c r="J62" s="4"/>
      <c r="K62" s="4"/>
    </row>
    <row r="63" spans="1:11" x14ac:dyDescent="0.25">
      <c r="H63" s="4"/>
      <c r="I63" s="4"/>
      <c r="J63" s="4"/>
      <c r="K63" s="4"/>
    </row>
  </sheetData>
  <mergeCells count="10">
    <mergeCell ref="B9:E9"/>
    <mergeCell ref="H9:J9"/>
    <mergeCell ref="B10:E10"/>
    <mergeCell ref="H10:J10"/>
    <mergeCell ref="A1:F6"/>
    <mergeCell ref="H1:K6"/>
    <mergeCell ref="B7:E7"/>
    <mergeCell ref="H7:J7"/>
    <mergeCell ref="B8:E8"/>
    <mergeCell ref="H8:J8"/>
  </mergeCells>
  <pageMargins left="0.25" right="0.25" top="0.75" bottom="0.75" header="0.3" footer="0.3"/>
  <pageSetup scale="6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02"/>
  <sheetViews>
    <sheetView showGridLines="0" view="pageBreakPreview" topLeftCell="A151" zoomScale="62" zoomScaleNormal="55" zoomScaleSheetLayoutView="62" workbookViewId="0">
      <selection activeCell="C84" sqref="C84"/>
    </sheetView>
  </sheetViews>
  <sheetFormatPr baseColWidth="10" defaultColWidth="11.42578125" defaultRowHeight="18.75" x14ac:dyDescent="0.3"/>
  <cols>
    <col min="1" max="1" width="1.85546875" style="2" customWidth="1"/>
    <col min="2" max="2" width="17.140625" style="2" customWidth="1"/>
    <col min="3" max="3" width="105.7109375" style="2" customWidth="1"/>
    <col min="4" max="4" width="29.140625" style="55" customWidth="1"/>
    <col min="5" max="5" width="31.5703125" style="2" customWidth="1"/>
    <col min="6" max="6" width="28.85546875" style="2" customWidth="1"/>
    <col min="7" max="7" width="39.85546875" style="2" bestFit="1" customWidth="1"/>
    <col min="8" max="8" width="31.28515625" style="55" bestFit="1" customWidth="1"/>
    <col min="9" max="9" width="37.85546875" style="54" customWidth="1"/>
    <col min="10" max="10" width="20.42578125" style="54" customWidth="1"/>
    <col min="11" max="11" width="23.7109375" style="80" bestFit="1" customWidth="1"/>
    <col min="12" max="12" width="11.42578125" style="54"/>
    <col min="13" max="13" width="20.7109375" style="54" customWidth="1"/>
    <col min="14" max="14" width="17" style="54" bestFit="1" customWidth="1"/>
    <col min="15" max="15" width="28.7109375" style="2" customWidth="1"/>
    <col min="16" max="16" width="20.42578125" style="2" customWidth="1"/>
    <col min="17" max="19" width="20.85546875" style="2" bestFit="1" customWidth="1"/>
    <col min="20" max="22" width="11.42578125" style="2"/>
    <col min="23" max="23" width="25.5703125" style="2" customWidth="1"/>
    <col min="24" max="16384" width="11.42578125" style="2"/>
  </cols>
  <sheetData>
    <row r="1" spans="2:14" ht="20.25" x14ac:dyDescent="0.3">
      <c r="B1" s="257" t="s">
        <v>158</v>
      </c>
      <c r="C1" s="257"/>
      <c r="D1" s="257"/>
      <c r="E1" s="257"/>
      <c r="F1" s="257"/>
      <c r="G1" s="257"/>
      <c r="H1" s="257"/>
    </row>
    <row r="3" spans="2:14" ht="20.25" x14ac:dyDescent="0.3">
      <c r="B3" s="76" t="s">
        <v>28</v>
      </c>
      <c r="C3" s="76"/>
      <c r="D3" s="76"/>
      <c r="E3" s="76"/>
      <c r="F3" s="76"/>
      <c r="G3" s="76"/>
      <c r="H3" s="76"/>
      <c r="I3" s="77"/>
      <c r="J3" s="77"/>
      <c r="K3" s="78"/>
      <c r="L3" s="77"/>
      <c r="M3" s="77"/>
      <c r="N3" s="77"/>
    </row>
    <row r="4" spans="2:14" ht="31.5" customHeight="1" x14ac:dyDescent="0.3">
      <c r="C4" s="79" t="s">
        <v>29</v>
      </c>
      <c r="D4" s="79"/>
      <c r="E4" s="79"/>
      <c r="F4" s="79"/>
    </row>
    <row r="5" spans="2:14" x14ac:dyDescent="0.3">
      <c r="F5" s="3"/>
    </row>
    <row r="6" spans="2:14" ht="20.25" x14ac:dyDescent="0.3">
      <c r="C6" s="81" t="s">
        <v>30</v>
      </c>
      <c r="D6" s="82">
        <v>2025</v>
      </c>
      <c r="E6" s="83"/>
      <c r="F6" s="84"/>
      <c r="G6" s="85"/>
    </row>
    <row r="7" spans="2:14" ht="18" customHeight="1" x14ac:dyDescent="0.3">
      <c r="C7" s="86" t="s">
        <v>159</v>
      </c>
      <c r="D7" s="87">
        <v>435000</v>
      </c>
      <c r="E7" s="88"/>
      <c r="F7" s="83"/>
      <c r="G7" s="85"/>
    </row>
    <row r="8" spans="2:14" ht="18" customHeight="1" x14ac:dyDescent="0.3">
      <c r="C8" s="86" t="s">
        <v>160</v>
      </c>
      <c r="D8" s="87">
        <v>293870820.61000001</v>
      </c>
      <c r="E8" s="88"/>
      <c r="F8" s="83"/>
      <c r="G8" s="85"/>
    </row>
    <row r="9" spans="2:14" ht="24" customHeight="1" x14ac:dyDescent="0.3">
      <c r="C9" s="86" t="s">
        <v>161</v>
      </c>
      <c r="D9" s="87">
        <v>359216983.88999999</v>
      </c>
      <c r="E9" s="83"/>
      <c r="F9" s="85"/>
      <c r="G9" s="88"/>
    </row>
    <row r="10" spans="2:14" ht="21" thickBot="1" x14ac:dyDescent="0.35">
      <c r="C10" s="89" t="s">
        <v>31</v>
      </c>
      <c r="D10" s="90">
        <f>SUM(D7:D9)</f>
        <v>653522804.5</v>
      </c>
      <c r="E10" s="91"/>
      <c r="F10" s="91"/>
      <c r="G10" s="92"/>
    </row>
    <row r="11" spans="2:14" ht="19.5" thickTop="1" x14ac:dyDescent="0.3">
      <c r="C11" s="93"/>
      <c r="E11" s="91"/>
      <c r="F11" s="91"/>
      <c r="G11" s="92"/>
    </row>
    <row r="12" spans="2:14" ht="20.25" x14ac:dyDescent="0.3">
      <c r="B12" s="76" t="s">
        <v>32</v>
      </c>
      <c r="C12" s="76"/>
      <c r="D12" s="76"/>
      <c r="E12" s="76"/>
      <c r="F12" s="76"/>
      <c r="G12" s="76"/>
      <c r="H12" s="76"/>
    </row>
    <row r="13" spans="2:14" ht="20.25" x14ac:dyDescent="0.3">
      <c r="C13" s="79" t="s">
        <v>162</v>
      </c>
      <c r="D13" s="79"/>
      <c r="E13" s="79"/>
      <c r="F13" s="95"/>
      <c r="G13" s="92"/>
    </row>
    <row r="14" spans="2:14" x14ac:dyDescent="0.3">
      <c r="F14" s="96"/>
      <c r="G14" s="92"/>
    </row>
    <row r="15" spans="2:14" ht="20.25" x14ac:dyDescent="0.3">
      <c r="C15" s="81" t="s">
        <v>30</v>
      </c>
      <c r="D15" s="82">
        <v>2025</v>
      </c>
      <c r="E15" s="85"/>
      <c r="F15" s="83"/>
      <c r="G15" s="92"/>
    </row>
    <row r="16" spans="2:14" ht="20.25" x14ac:dyDescent="0.3">
      <c r="C16" s="86" t="s">
        <v>33</v>
      </c>
      <c r="D16" s="97">
        <v>12332248.290000001</v>
      </c>
      <c r="E16" s="98"/>
      <c r="F16" s="99"/>
      <c r="I16" s="100"/>
    </row>
    <row r="17" spans="2:23" ht="20.25" x14ac:dyDescent="0.3">
      <c r="C17" s="86" t="s">
        <v>34</v>
      </c>
      <c r="D17" s="97">
        <v>1594188.2140000009</v>
      </c>
      <c r="E17" s="98"/>
      <c r="F17" s="101"/>
      <c r="G17" s="92"/>
      <c r="I17" s="25"/>
    </row>
    <row r="18" spans="2:23" ht="20.25" x14ac:dyDescent="0.3">
      <c r="C18" s="102" t="s">
        <v>35</v>
      </c>
      <c r="D18" s="97">
        <v>1976215.0240000021</v>
      </c>
      <c r="E18" s="98"/>
      <c r="F18" s="101"/>
      <c r="G18" s="103"/>
      <c r="I18" s="104"/>
    </row>
    <row r="19" spans="2:23" ht="21" thickBot="1" x14ac:dyDescent="0.35">
      <c r="C19" s="86" t="s">
        <v>36</v>
      </c>
      <c r="D19" s="105">
        <f>+D16+D17-D18</f>
        <v>11950221.48</v>
      </c>
      <c r="E19" s="106"/>
      <c r="F19" s="101"/>
      <c r="G19" s="55"/>
      <c r="I19" s="107"/>
      <c r="J19" s="80"/>
    </row>
    <row r="20" spans="2:23" ht="19.5" thickTop="1" x14ac:dyDescent="0.3">
      <c r="C20" s="47"/>
      <c r="D20" s="91"/>
      <c r="E20" s="92"/>
      <c r="F20" s="92"/>
      <c r="G20" s="92"/>
    </row>
    <row r="21" spans="2:23" x14ac:dyDescent="0.3">
      <c r="C21" s="2" t="s">
        <v>37</v>
      </c>
      <c r="E21" s="101"/>
    </row>
    <row r="22" spans="2:23" x14ac:dyDescent="0.3">
      <c r="B22" s="108" t="s">
        <v>38</v>
      </c>
      <c r="C22" s="108"/>
      <c r="D22" s="108"/>
      <c r="E22" s="108"/>
      <c r="F22" s="108"/>
      <c r="G22" s="108"/>
      <c r="H22" s="108"/>
      <c r="I22" s="77"/>
      <c r="J22" s="77"/>
      <c r="K22" s="78"/>
      <c r="L22" s="109"/>
      <c r="M22" s="2"/>
      <c r="N22" s="2"/>
      <c r="O22" s="80"/>
      <c r="P22" s="54"/>
      <c r="Q22" s="54"/>
      <c r="R22" s="54"/>
    </row>
    <row r="23" spans="2:23" ht="20.25" x14ac:dyDescent="0.3">
      <c r="C23" s="102" t="s">
        <v>39</v>
      </c>
      <c r="D23" s="110"/>
      <c r="W23" s="111"/>
    </row>
    <row r="24" spans="2:23" x14ac:dyDescent="0.3">
      <c r="D24" s="2"/>
      <c r="F24" s="3"/>
      <c r="G24" s="55"/>
      <c r="M24" s="112"/>
      <c r="N24" s="112"/>
      <c r="O24" s="3"/>
      <c r="P24" s="3"/>
      <c r="Q24" s="3"/>
      <c r="R24" s="3"/>
      <c r="S24" s="3"/>
      <c r="T24" s="3"/>
      <c r="U24" s="3"/>
      <c r="V24" s="3"/>
      <c r="W24" s="45"/>
    </row>
    <row r="25" spans="2:23" ht="20.25" x14ac:dyDescent="0.3">
      <c r="C25" s="81" t="s">
        <v>30</v>
      </c>
      <c r="D25" s="82">
        <v>2025</v>
      </c>
      <c r="F25" s="3"/>
      <c r="G25" s="55"/>
      <c r="M25" s="112"/>
      <c r="N25" s="112"/>
      <c r="O25" s="3"/>
      <c r="P25" s="3"/>
      <c r="Q25" s="3"/>
      <c r="R25" s="3"/>
      <c r="S25" s="3"/>
      <c r="T25" s="3"/>
      <c r="U25" s="3"/>
      <c r="V25" s="3"/>
      <c r="W25" s="45"/>
    </row>
    <row r="26" spans="2:23" x14ac:dyDescent="0.3">
      <c r="D26" s="113" t="s">
        <v>40</v>
      </c>
      <c r="E26" s="85" t="s">
        <v>41</v>
      </c>
      <c r="F26" s="83" t="s">
        <v>42</v>
      </c>
      <c r="G26" s="55"/>
      <c r="M26" s="112"/>
      <c r="N26" s="112"/>
      <c r="O26" s="3"/>
      <c r="P26" s="3"/>
      <c r="Q26" s="3"/>
      <c r="R26" s="3"/>
      <c r="S26" s="3"/>
      <c r="T26" s="3"/>
      <c r="U26" s="3"/>
      <c r="V26" s="3"/>
      <c r="W26" s="3"/>
    </row>
    <row r="27" spans="2:23" ht="20.25" x14ac:dyDescent="0.3">
      <c r="C27" s="114" t="s">
        <v>43</v>
      </c>
      <c r="D27" s="87">
        <v>4757495.6900000004</v>
      </c>
      <c r="E27" s="87">
        <v>3180353.2831780827</v>
      </c>
      <c r="F27" s="55">
        <f>+D27-E27</f>
        <v>1577142.4068219177</v>
      </c>
      <c r="M27" s="115"/>
      <c r="N27" s="115"/>
      <c r="O27" s="47"/>
      <c r="P27" s="47"/>
      <c r="Q27" s="47"/>
      <c r="R27" s="47"/>
      <c r="S27" s="47"/>
      <c r="T27" s="47"/>
      <c r="U27" s="47"/>
      <c r="V27" s="3"/>
      <c r="W27" s="25"/>
    </row>
    <row r="28" spans="2:23" ht="20.25" x14ac:dyDescent="0.3">
      <c r="C28" s="114" t="s">
        <v>44</v>
      </c>
      <c r="D28" s="55">
        <v>6592751.6500000013</v>
      </c>
      <c r="E28" s="23">
        <v>4148901.277381992</v>
      </c>
      <c r="F28" s="23">
        <f>+D28-E28</f>
        <v>2443850.3726180093</v>
      </c>
      <c r="M28" s="25"/>
      <c r="N28" s="112"/>
      <c r="O28" s="25"/>
      <c r="P28" s="25"/>
      <c r="Q28" s="3"/>
      <c r="R28" s="3"/>
      <c r="S28" s="3"/>
      <c r="T28" s="3"/>
      <c r="U28" s="3"/>
      <c r="V28" s="3"/>
      <c r="W28" s="3"/>
    </row>
    <row r="29" spans="2:23" ht="20.25" x14ac:dyDescent="0.3">
      <c r="C29" s="114" t="s">
        <v>140</v>
      </c>
      <c r="D29" s="55">
        <v>77112011.530000001</v>
      </c>
      <c r="E29" s="23">
        <v>44497303.219999999</v>
      </c>
      <c r="F29" s="55">
        <f>+D29-E29</f>
        <v>32614708.310000002</v>
      </c>
      <c r="M29" s="25"/>
      <c r="N29" s="112"/>
      <c r="O29" s="25"/>
      <c r="P29" s="25"/>
      <c r="Q29" s="3"/>
      <c r="R29" s="3"/>
      <c r="S29" s="3"/>
      <c r="T29" s="3"/>
      <c r="U29" s="3"/>
      <c r="V29" s="3"/>
      <c r="W29" s="3"/>
    </row>
    <row r="30" spans="2:23" ht="20.25" x14ac:dyDescent="0.3">
      <c r="C30" s="114" t="s">
        <v>141</v>
      </c>
      <c r="D30" s="87">
        <v>2529542.4</v>
      </c>
      <c r="E30" s="23">
        <v>0</v>
      </c>
      <c r="F30" s="23">
        <f>+D30-E30</f>
        <v>2529542.4</v>
      </c>
      <c r="M30" s="25"/>
      <c r="N30" s="112"/>
      <c r="O30" s="25"/>
      <c r="P30" s="25"/>
      <c r="Q30" s="3"/>
      <c r="R30" s="3"/>
      <c r="S30" s="3"/>
      <c r="T30" s="3"/>
      <c r="U30" s="3"/>
      <c r="V30" s="3"/>
      <c r="W30" s="3"/>
    </row>
    <row r="31" spans="2:23" ht="21" thickBot="1" x14ac:dyDescent="0.35">
      <c r="C31" s="116" t="s">
        <v>45</v>
      </c>
      <c r="D31" s="117">
        <f>SUM(D27:D30)</f>
        <v>90991801.270000011</v>
      </c>
      <c r="E31" s="117">
        <f t="shared" ref="E31:F31" si="0">SUM(E27:E30)</f>
        <v>51826557.780560076</v>
      </c>
      <c r="F31" s="117">
        <f t="shared" si="0"/>
        <v>39165243.489439927</v>
      </c>
      <c r="M31" s="98"/>
      <c r="N31" s="112"/>
      <c r="O31" s="25"/>
      <c r="P31" s="25"/>
      <c r="Q31" s="3"/>
      <c r="R31" s="3"/>
      <c r="S31" s="3"/>
      <c r="T31" s="3"/>
      <c r="U31" s="3"/>
      <c r="V31" s="3"/>
      <c r="W31" s="3"/>
    </row>
    <row r="32" spans="2:23" s="3" customFormat="1" ht="19.5" thickTop="1" x14ac:dyDescent="0.3">
      <c r="C32" s="118"/>
      <c r="D32" s="119"/>
      <c r="E32" s="119"/>
      <c r="F32" s="119"/>
      <c r="G32" s="119"/>
      <c r="H32" s="119"/>
      <c r="I32" s="120"/>
      <c r="J32" s="121"/>
      <c r="K32" s="98"/>
      <c r="L32" s="112"/>
      <c r="M32" s="98"/>
      <c r="N32" s="112"/>
      <c r="O32" s="25"/>
      <c r="P32" s="25"/>
      <c r="W32" s="25"/>
    </row>
    <row r="33" spans="2:24" x14ac:dyDescent="0.3">
      <c r="B33" s="108" t="s">
        <v>46</v>
      </c>
      <c r="C33" s="108"/>
      <c r="D33" s="108"/>
      <c r="E33" s="108"/>
      <c r="F33" s="108"/>
      <c r="G33" s="108"/>
      <c r="H33" s="108"/>
      <c r="I33" s="122"/>
      <c r="J33" s="122"/>
      <c r="K33" s="78"/>
      <c r="L33" s="77"/>
      <c r="M33" s="115"/>
      <c r="N33" s="115"/>
      <c r="O33" s="3"/>
      <c r="P33" s="25"/>
      <c r="Q33" s="3"/>
      <c r="R33" s="3"/>
      <c r="S33" s="3"/>
      <c r="T33" s="3"/>
      <c r="U33" s="3"/>
      <c r="V33" s="3"/>
      <c r="W33" s="25"/>
    </row>
    <row r="34" spans="2:24" x14ac:dyDescent="0.3">
      <c r="C34" s="123" t="s">
        <v>47</v>
      </c>
      <c r="D34" s="123"/>
      <c r="E34" s="123"/>
      <c r="F34" s="123"/>
      <c r="G34" s="123"/>
      <c r="H34" s="123"/>
      <c r="I34" s="123"/>
      <c r="J34" s="123"/>
      <c r="M34" s="112"/>
      <c r="N34" s="112"/>
      <c r="O34" s="124"/>
      <c r="P34" s="25"/>
      <c r="Q34" s="3"/>
      <c r="R34" s="3"/>
      <c r="S34" s="3"/>
      <c r="T34" s="3"/>
      <c r="U34" s="3"/>
      <c r="V34" s="3"/>
      <c r="W34" s="25"/>
    </row>
    <row r="35" spans="2:24" ht="39" customHeight="1" x14ac:dyDescent="0.3">
      <c r="C35" s="125" t="s">
        <v>48</v>
      </c>
      <c r="D35" s="126" t="s">
        <v>49</v>
      </c>
      <c r="E35" s="126" t="s">
        <v>50</v>
      </c>
      <c r="F35" s="127" t="s">
        <v>51</v>
      </c>
      <c r="G35" s="128" t="s">
        <v>52</v>
      </c>
      <c r="H35" s="129" t="s">
        <v>53</v>
      </c>
      <c r="I35" s="55"/>
      <c r="J35" s="130"/>
      <c r="K35" s="130"/>
      <c r="L35" s="80"/>
      <c r="N35" s="112"/>
      <c r="O35" s="112"/>
      <c r="P35" s="3"/>
      <c r="Q35" s="3"/>
      <c r="R35" s="3"/>
      <c r="S35" s="3"/>
      <c r="T35" s="3"/>
      <c r="U35" s="3"/>
      <c r="V35" s="3"/>
      <c r="W35" s="3"/>
      <c r="X35" s="25"/>
    </row>
    <row r="36" spans="2:24" s="54" customFormat="1" ht="20.25" x14ac:dyDescent="0.3">
      <c r="B36" s="131">
        <v>2611</v>
      </c>
      <c r="C36" s="114" t="s">
        <v>54</v>
      </c>
      <c r="D36" s="132">
        <v>17091235.109999999</v>
      </c>
      <c r="E36" s="132">
        <v>3796174.59</v>
      </c>
      <c r="F36" s="132">
        <v>421444.83000000007</v>
      </c>
      <c r="G36" s="132">
        <v>14128679.300000001</v>
      </c>
      <c r="H36" s="132">
        <f>D36-G36+E36</f>
        <v>6758730.3999999985</v>
      </c>
      <c r="I36" s="80"/>
      <c r="J36" s="130"/>
      <c r="K36" s="133"/>
      <c r="L36" s="80" t="s">
        <v>55</v>
      </c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98"/>
    </row>
    <row r="37" spans="2:24" s="54" customFormat="1" ht="20.25" x14ac:dyDescent="0.3">
      <c r="B37" s="131">
        <v>2612</v>
      </c>
      <c r="C37" s="114" t="s">
        <v>56</v>
      </c>
      <c r="D37" s="132">
        <v>288647.59999999998</v>
      </c>
      <c r="E37" s="132">
        <v>0</v>
      </c>
      <c r="F37" s="132">
        <v>536.0899999999674</v>
      </c>
      <c r="G37" s="132">
        <v>271716.78999999998</v>
      </c>
      <c r="H37" s="132">
        <f t="shared" ref="H37:H57" si="1">D37-G37+E37</f>
        <v>16930.809999999998</v>
      </c>
      <c r="I37" s="80"/>
      <c r="J37" s="130"/>
      <c r="K37" s="130"/>
      <c r="L37" s="80"/>
      <c r="N37" s="134"/>
      <c r="O37" s="112"/>
      <c r="P37" s="112"/>
      <c r="Q37" s="135"/>
      <c r="R37" s="112"/>
      <c r="S37" s="112"/>
      <c r="T37" s="112"/>
      <c r="U37" s="112"/>
      <c r="V37" s="112"/>
      <c r="W37" s="112"/>
      <c r="X37" s="98"/>
    </row>
    <row r="38" spans="2:24" s="54" customFormat="1" ht="21" customHeight="1" x14ac:dyDescent="0.3">
      <c r="B38" s="131">
        <v>2613</v>
      </c>
      <c r="C38" s="114" t="s">
        <v>57</v>
      </c>
      <c r="D38" s="132">
        <v>83629963.760000005</v>
      </c>
      <c r="E38" s="132">
        <v>2240391.2599999998</v>
      </c>
      <c r="F38" s="132">
        <v>1457673.25</v>
      </c>
      <c r="G38" s="132">
        <v>60121496.600000001</v>
      </c>
      <c r="H38" s="132">
        <f t="shared" si="1"/>
        <v>25748858.420000002</v>
      </c>
      <c r="I38" s="80"/>
      <c r="J38" s="130"/>
      <c r="K38" s="136"/>
      <c r="L38" s="80"/>
      <c r="N38" s="134"/>
      <c r="O38" s="112"/>
      <c r="P38" s="112"/>
      <c r="Q38" s="112"/>
      <c r="R38" s="112"/>
      <c r="S38" s="112"/>
      <c r="T38" s="98"/>
      <c r="U38" s="112"/>
      <c r="V38" s="112"/>
      <c r="W38" s="112"/>
      <c r="X38" s="98"/>
    </row>
    <row r="39" spans="2:24" s="54" customFormat="1" ht="20.25" x14ac:dyDescent="0.3">
      <c r="B39" s="131">
        <v>2614</v>
      </c>
      <c r="C39" s="114" t="s">
        <v>58</v>
      </c>
      <c r="D39" s="132">
        <v>5621197.2800000003</v>
      </c>
      <c r="E39" s="132">
        <v>122360</v>
      </c>
      <c r="F39" s="132">
        <v>45123.790000000037</v>
      </c>
      <c r="G39" s="132">
        <v>2968620.94</v>
      </c>
      <c r="H39" s="132">
        <f t="shared" si="1"/>
        <v>2774936.3400000003</v>
      </c>
      <c r="I39" s="80"/>
      <c r="J39" s="136"/>
      <c r="K39" s="137"/>
      <c r="L39" s="80"/>
      <c r="N39" s="134"/>
      <c r="O39" s="112"/>
      <c r="P39" s="112"/>
      <c r="Q39" s="112"/>
      <c r="R39" s="112"/>
      <c r="S39" s="112"/>
      <c r="T39" s="112"/>
      <c r="U39" s="112"/>
      <c r="V39" s="112"/>
      <c r="W39" s="112"/>
      <c r="X39" s="98"/>
    </row>
    <row r="40" spans="2:24" s="54" customFormat="1" ht="20.25" x14ac:dyDescent="0.3">
      <c r="B40" s="138">
        <v>2619</v>
      </c>
      <c r="C40" s="139" t="s">
        <v>59</v>
      </c>
      <c r="D40" s="132">
        <v>1398447</v>
      </c>
      <c r="E40" s="132">
        <v>117277.9</v>
      </c>
      <c r="F40" s="132">
        <v>11105.04999999993</v>
      </c>
      <c r="G40" s="132">
        <v>1010581.44</v>
      </c>
      <c r="H40" s="132">
        <f t="shared" si="1"/>
        <v>505143.46000000008</v>
      </c>
      <c r="I40" s="80"/>
      <c r="J40" s="140"/>
      <c r="K40" s="137"/>
      <c r="L40" s="80"/>
      <c r="N40" s="141"/>
      <c r="S40" s="80"/>
      <c r="T40" s="142"/>
      <c r="X40" s="80"/>
    </row>
    <row r="41" spans="2:24" s="54" customFormat="1" ht="20.25" x14ac:dyDescent="0.3">
      <c r="B41" s="138">
        <v>2621</v>
      </c>
      <c r="C41" s="139" t="s">
        <v>60</v>
      </c>
      <c r="D41" s="132">
        <v>243879.7</v>
      </c>
      <c r="E41" s="132">
        <v>0</v>
      </c>
      <c r="F41" s="132">
        <v>4064.5999999999985</v>
      </c>
      <c r="G41" s="132">
        <v>39391.82</v>
      </c>
      <c r="H41" s="132">
        <f t="shared" si="1"/>
        <v>204487.88</v>
      </c>
      <c r="I41" s="80"/>
      <c r="J41" s="143"/>
      <c r="K41" s="130"/>
      <c r="L41" s="80"/>
      <c r="S41" s="80"/>
      <c r="X41" s="80"/>
    </row>
    <row r="42" spans="2:24" s="54" customFormat="1" ht="20.25" x14ac:dyDescent="0.3">
      <c r="B42" s="131">
        <v>2623</v>
      </c>
      <c r="C42" s="114" t="s">
        <v>61</v>
      </c>
      <c r="D42" s="132">
        <v>1988908.47</v>
      </c>
      <c r="E42" s="132">
        <v>0</v>
      </c>
      <c r="F42" s="132">
        <v>15151.379999999888</v>
      </c>
      <c r="G42" s="132">
        <v>1624156.72</v>
      </c>
      <c r="H42" s="132">
        <f t="shared" si="1"/>
        <v>364751.75</v>
      </c>
      <c r="I42" s="80"/>
      <c r="J42" s="143"/>
      <c r="K42" s="130"/>
      <c r="L42" s="80"/>
      <c r="N42" s="142"/>
      <c r="P42" s="80"/>
      <c r="S42" s="80"/>
      <c r="X42" s="80"/>
    </row>
    <row r="43" spans="2:24" s="54" customFormat="1" ht="20.25" x14ac:dyDescent="0.3">
      <c r="B43" s="131">
        <v>2624</v>
      </c>
      <c r="C43" s="114" t="s">
        <v>62</v>
      </c>
      <c r="D43" s="132">
        <v>65372</v>
      </c>
      <c r="E43" s="132">
        <v>0</v>
      </c>
      <c r="F43" s="132">
        <v>412.98999999999796</v>
      </c>
      <c r="G43" s="132">
        <v>61653.07</v>
      </c>
      <c r="H43" s="132">
        <f t="shared" si="1"/>
        <v>3718.9300000000003</v>
      </c>
      <c r="I43" s="80"/>
      <c r="J43" s="143"/>
      <c r="K43" s="130"/>
      <c r="L43" s="80"/>
      <c r="R43" s="80"/>
      <c r="X43" s="80"/>
    </row>
    <row r="44" spans="2:24" s="54" customFormat="1" ht="20.25" x14ac:dyDescent="0.3">
      <c r="B44" s="131">
        <v>2631</v>
      </c>
      <c r="C44" s="114" t="s">
        <v>63</v>
      </c>
      <c r="D44" s="132">
        <v>28371</v>
      </c>
      <c r="E44" s="132">
        <v>373880.2</v>
      </c>
      <c r="F44" s="132">
        <v>340.55999999999767</v>
      </c>
      <c r="G44" s="132">
        <v>390696.35</v>
      </c>
      <c r="H44" s="132">
        <f t="shared" si="1"/>
        <v>11554.850000000035</v>
      </c>
      <c r="I44" s="80"/>
      <c r="J44" s="143"/>
      <c r="K44" s="130"/>
      <c r="L44" s="80"/>
      <c r="N44" s="80"/>
      <c r="R44" s="80"/>
    </row>
    <row r="45" spans="2:24" s="54" customFormat="1" ht="20.25" x14ac:dyDescent="0.3">
      <c r="B45" s="131">
        <v>2641</v>
      </c>
      <c r="C45" s="114" t="s">
        <v>64</v>
      </c>
      <c r="D45" s="132">
        <v>45044960.5</v>
      </c>
      <c r="E45" s="132">
        <v>0</v>
      </c>
      <c r="F45" s="132">
        <v>730087.33999999985</v>
      </c>
      <c r="G45" s="132">
        <v>20413937.620000001</v>
      </c>
      <c r="H45" s="132">
        <f t="shared" si="1"/>
        <v>24631022.879999999</v>
      </c>
      <c r="I45" s="80"/>
      <c r="J45" s="143"/>
      <c r="K45" s="130"/>
      <c r="L45" s="80"/>
      <c r="N45" s="144"/>
      <c r="Q45" s="80"/>
      <c r="R45" s="80"/>
    </row>
    <row r="46" spans="2:24" s="54" customFormat="1" ht="20.25" x14ac:dyDescent="0.3">
      <c r="B46" s="131">
        <v>2642</v>
      </c>
      <c r="C46" s="114" t="s">
        <v>65</v>
      </c>
      <c r="D46" s="132">
        <v>7155114.5700000003</v>
      </c>
      <c r="E46" s="132">
        <v>0</v>
      </c>
      <c r="F46" s="132">
        <v>59544.639999999665</v>
      </c>
      <c r="G46" s="132">
        <v>5248125.37</v>
      </c>
      <c r="H46" s="132">
        <f t="shared" si="1"/>
        <v>1906989.2000000002</v>
      </c>
      <c r="I46" s="80"/>
      <c r="J46" s="143"/>
      <c r="K46" s="130"/>
      <c r="L46" s="80"/>
      <c r="N46" s="80"/>
      <c r="Q46" s="80"/>
      <c r="R46" s="80"/>
    </row>
    <row r="47" spans="2:24" s="54" customFormat="1" ht="20.25" x14ac:dyDescent="0.3">
      <c r="B47" s="131">
        <v>2647</v>
      </c>
      <c r="C47" s="114" t="s">
        <v>66</v>
      </c>
      <c r="D47" s="132">
        <v>2147879.73</v>
      </c>
      <c r="E47" s="132">
        <v>0</v>
      </c>
      <c r="F47" s="132">
        <v>8949.4699999999721</v>
      </c>
      <c r="G47" s="132">
        <v>686115.08</v>
      </c>
      <c r="H47" s="132">
        <f t="shared" si="1"/>
        <v>1461764.65</v>
      </c>
      <c r="I47" s="80"/>
      <c r="K47" s="130"/>
      <c r="L47" s="80"/>
      <c r="N47" s="80"/>
      <c r="Q47" s="80"/>
      <c r="R47" s="80"/>
    </row>
    <row r="48" spans="2:24" s="54" customFormat="1" ht="20.25" x14ac:dyDescent="0.3">
      <c r="B48" s="131">
        <v>2048</v>
      </c>
      <c r="C48" s="114" t="s">
        <v>67</v>
      </c>
      <c r="D48" s="132">
        <v>35923250</v>
      </c>
      <c r="E48" s="132">
        <v>1984148.51</v>
      </c>
      <c r="F48" s="132">
        <v>0</v>
      </c>
      <c r="G48" s="132">
        <v>37907391.509999998</v>
      </c>
      <c r="H48" s="132">
        <f t="shared" si="1"/>
        <v>7.0000000020954758</v>
      </c>
      <c r="I48" s="80"/>
      <c r="K48" s="130"/>
      <c r="L48" s="80"/>
      <c r="N48" s="80"/>
      <c r="Q48" s="80"/>
      <c r="R48" s="80"/>
    </row>
    <row r="49" spans="2:18" s="54" customFormat="1" ht="20.25" x14ac:dyDescent="0.3">
      <c r="B49" s="131">
        <v>2652</v>
      </c>
      <c r="C49" s="114" t="s">
        <v>68</v>
      </c>
      <c r="D49" s="132">
        <v>666638.88</v>
      </c>
      <c r="E49" s="132">
        <v>15900</v>
      </c>
      <c r="F49" s="132">
        <v>4666.1199999999953</v>
      </c>
      <c r="G49" s="132">
        <v>339703.82</v>
      </c>
      <c r="H49" s="132">
        <f t="shared" si="1"/>
        <v>342835.06</v>
      </c>
      <c r="I49" s="80"/>
      <c r="K49" s="130"/>
      <c r="L49" s="78"/>
      <c r="N49" s="80"/>
      <c r="O49" s="80"/>
      <c r="R49" s="80"/>
    </row>
    <row r="50" spans="2:18" s="54" customFormat="1" ht="20.25" x14ac:dyDescent="0.3">
      <c r="B50" s="131">
        <v>2654</v>
      </c>
      <c r="C50" s="131" t="s">
        <v>69</v>
      </c>
      <c r="D50" s="132">
        <v>9399252.1999999993</v>
      </c>
      <c r="E50" s="132">
        <v>0</v>
      </c>
      <c r="F50" s="132">
        <v>78326.399999999907</v>
      </c>
      <c r="G50" s="132">
        <v>1403481.23</v>
      </c>
      <c r="H50" s="132">
        <f t="shared" si="1"/>
        <v>7995770.9699999988</v>
      </c>
      <c r="I50" s="80"/>
      <c r="J50" s="145"/>
      <c r="K50" s="136"/>
      <c r="L50" s="78"/>
      <c r="N50" s="80"/>
      <c r="P50" s="78"/>
      <c r="R50" s="80"/>
    </row>
    <row r="51" spans="2:18" s="54" customFormat="1" ht="20.25" x14ac:dyDescent="0.3">
      <c r="B51" s="131">
        <v>2655</v>
      </c>
      <c r="C51" s="114" t="s">
        <v>70</v>
      </c>
      <c r="D51" s="132">
        <v>1561852.64</v>
      </c>
      <c r="E51" s="132">
        <v>739002.86</v>
      </c>
      <c r="F51" s="132">
        <v>1095.6699999999255</v>
      </c>
      <c r="G51" s="132">
        <v>2219883.19</v>
      </c>
      <c r="H51" s="132">
        <f t="shared" si="1"/>
        <v>80972.309999999939</v>
      </c>
      <c r="I51" s="80"/>
      <c r="J51" s="145"/>
      <c r="K51" s="146"/>
      <c r="L51" s="80"/>
      <c r="N51" s="80"/>
      <c r="P51" s="80"/>
      <c r="R51" s="80"/>
    </row>
    <row r="52" spans="2:18" s="54" customFormat="1" ht="20.25" x14ac:dyDescent="0.3">
      <c r="B52" s="131">
        <v>2656</v>
      </c>
      <c r="C52" s="139" t="s">
        <v>71</v>
      </c>
      <c r="D52" s="132">
        <v>5591834.3399999999</v>
      </c>
      <c r="E52" s="132">
        <v>1527836.05</v>
      </c>
      <c r="F52" s="132">
        <v>32771.919999999925</v>
      </c>
      <c r="G52" s="132">
        <v>5709090.3799999999</v>
      </c>
      <c r="H52" s="132">
        <f t="shared" si="1"/>
        <v>1410580.01</v>
      </c>
      <c r="I52" s="80"/>
      <c r="J52" s="143"/>
      <c r="K52" s="130"/>
      <c r="L52" s="80"/>
      <c r="N52" s="80"/>
      <c r="P52" s="80"/>
      <c r="R52" s="80"/>
    </row>
    <row r="53" spans="2:18" s="151" customFormat="1" ht="20.25" x14ac:dyDescent="0.3">
      <c r="B53" s="147">
        <v>2657</v>
      </c>
      <c r="C53" s="148" t="s">
        <v>72</v>
      </c>
      <c r="D53" s="149">
        <v>23337.58</v>
      </c>
      <c r="E53" s="149">
        <v>0</v>
      </c>
      <c r="F53" s="149">
        <v>0</v>
      </c>
      <c r="G53" s="149">
        <v>23334.58</v>
      </c>
      <c r="H53" s="149">
        <f t="shared" si="1"/>
        <v>3</v>
      </c>
      <c r="I53" s="150"/>
      <c r="J53" s="143"/>
      <c r="K53" s="130"/>
      <c r="L53" s="80"/>
      <c r="N53" s="150"/>
      <c r="P53" s="150"/>
      <c r="R53" s="150"/>
    </row>
    <row r="54" spans="2:18" s="151" customFormat="1" ht="20.25" x14ac:dyDescent="0.3">
      <c r="B54" s="147">
        <v>2658</v>
      </c>
      <c r="C54" s="148" t="s">
        <v>73</v>
      </c>
      <c r="D54" s="149">
        <v>258992</v>
      </c>
      <c r="E54" s="149">
        <v>54722.66</v>
      </c>
      <c r="F54" s="149">
        <v>0</v>
      </c>
      <c r="G54" s="149">
        <v>313672.65999999997</v>
      </c>
      <c r="H54" s="149">
        <f t="shared" si="1"/>
        <v>42.000000000029104</v>
      </c>
      <c r="I54" s="150"/>
      <c r="J54" s="143"/>
      <c r="K54" s="130"/>
      <c r="L54" s="80"/>
      <c r="N54" s="150"/>
      <c r="P54" s="150"/>
      <c r="R54" s="150"/>
    </row>
    <row r="55" spans="2:18" s="151" customFormat="1" ht="20.25" x14ac:dyDescent="0.3">
      <c r="B55" s="147">
        <v>2662</v>
      </c>
      <c r="C55" s="148" t="s">
        <v>74</v>
      </c>
      <c r="D55" s="149">
        <v>14230.13</v>
      </c>
      <c r="E55" s="149">
        <v>0</v>
      </c>
      <c r="F55" s="149">
        <v>0</v>
      </c>
      <c r="G55" s="149">
        <v>14229.13</v>
      </c>
      <c r="H55" s="149">
        <f t="shared" si="1"/>
        <v>1</v>
      </c>
      <c r="I55" s="150"/>
      <c r="J55" s="143"/>
      <c r="K55" s="130"/>
      <c r="L55" s="80"/>
      <c r="N55" s="150"/>
      <c r="P55" s="150"/>
      <c r="R55" s="150"/>
    </row>
    <row r="56" spans="2:18" s="151" customFormat="1" ht="20.25" x14ac:dyDescent="0.3">
      <c r="B56" s="147">
        <v>269502</v>
      </c>
      <c r="C56" s="148" t="s">
        <v>75</v>
      </c>
      <c r="D56" s="149">
        <v>284528.38</v>
      </c>
      <c r="E56" s="149">
        <v>8068400</v>
      </c>
      <c r="F56" s="149">
        <v>0</v>
      </c>
      <c r="G56" s="149">
        <v>0</v>
      </c>
      <c r="H56" s="149">
        <f t="shared" si="1"/>
        <v>8352928.3799999999</v>
      </c>
      <c r="I56" s="150"/>
      <c r="J56" s="143"/>
      <c r="K56" s="130"/>
      <c r="L56" s="80"/>
      <c r="N56" s="150"/>
      <c r="P56" s="150"/>
      <c r="R56" s="150"/>
    </row>
    <row r="57" spans="2:18" s="151" customFormat="1" ht="20.25" x14ac:dyDescent="0.3">
      <c r="B57" s="147">
        <v>2699</v>
      </c>
      <c r="C57" s="148" t="s">
        <v>76</v>
      </c>
      <c r="D57" s="149">
        <v>18249.88</v>
      </c>
      <c r="E57" s="149">
        <v>0</v>
      </c>
      <c r="F57" s="149">
        <v>0</v>
      </c>
      <c r="G57" s="149">
        <v>18247.88</v>
      </c>
      <c r="H57" s="149">
        <f t="shared" si="1"/>
        <v>2</v>
      </c>
      <c r="I57" s="150"/>
      <c r="J57" s="143"/>
      <c r="K57" s="130"/>
      <c r="L57" s="80"/>
      <c r="N57" s="150"/>
      <c r="P57" s="150"/>
      <c r="R57" s="150"/>
    </row>
    <row r="58" spans="2:18" ht="21" thickBot="1" x14ac:dyDescent="0.35">
      <c r="B58" s="102"/>
      <c r="C58" s="152" t="s">
        <v>77</v>
      </c>
      <c r="D58" s="153">
        <f>SUM(D36:D57)</f>
        <v>218446142.74999997</v>
      </c>
      <c r="E58" s="153">
        <f>SUM(E36:E57)</f>
        <v>19040094.030000001</v>
      </c>
      <c r="F58" s="153">
        <f>SUM(F36:F57)</f>
        <v>2871294.0999999992</v>
      </c>
      <c r="G58" s="153">
        <f>SUM(G36:G57)</f>
        <v>154914205.47999996</v>
      </c>
      <c r="H58" s="153">
        <f>SUM(H36:H57)</f>
        <v>82572031.299999997</v>
      </c>
      <c r="I58" s="55"/>
      <c r="J58" s="2"/>
      <c r="K58" s="136"/>
      <c r="L58" s="154"/>
      <c r="O58" s="54"/>
      <c r="P58" s="55"/>
      <c r="R58" s="55"/>
    </row>
    <row r="59" spans="2:18" ht="21" thickTop="1" x14ac:dyDescent="0.3">
      <c r="B59" s="102"/>
      <c r="C59" s="155"/>
      <c r="D59" s="156"/>
      <c r="E59" s="156"/>
      <c r="F59" s="157"/>
      <c r="G59" s="158"/>
      <c r="H59" s="159"/>
      <c r="I59" s="160"/>
      <c r="J59" s="161"/>
      <c r="K59" s="130"/>
      <c r="L59" s="80"/>
      <c r="O59" s="54"/>
      <c r="R59" s="55"/>
    </row>
    <row r="60" spans="2:18" x14ac:dyDescent="0.3">
      <c r="D60" s="162"/>
      <c r="E60" s="162"/>
      <c r="F60" s="136"/>
      <c r="G60" s="163"/>
      <c r="H60" s="136"/>
      <c r="I60" s="164"/>
      <c r="J60" s="161"/>
      <c r="K60" s="130"/>
      <c r="L60" s="80"/>
      <c r="O60" s="54"/>
      <c r="R60" s="55"/>
    </row>
    <row r="61" spans="2:18" ht="20.25" x14ac:dyDescent="0.3">
      <c r="C61" s="165" t="s">
        <v>78</v>
      </c>
      <c r="D61" s="166">
        <f>D58+D67</f>
        <v>237615333.12999997</v>
      </c>
      <c r="E61" s="166"/>
      <c r="F61" s="166">
        <f>F58+D68</f>
        <v>2924078.8599999989</v>
      </c>
      <c r="G61" s="167">
        <f>G58+D69</f>
        <v>172864316.79999995</v>
      </c>
      <c r="H61" s="167">
        <f>H58+D70</f>
        <v>83791110.359999999</v>
      </c>
      <c r="I61" s="111"/>
      <c r="J61" s="168"/>
      <c r="K61" s="169"/>
      <c r="L61" s="170"/>
      <c r="M61" s="171"/>
      <c r="N61" s="171"/>
      <c r="O61" s="171"/>
      <c r="R61" s="55"/>
    </row>
    <row r="62" spans="2:18" x14ac:dyDescent="0.3">
      <c r="B62" s="44"/>
      <c r="D62" s="91"/>
      <c r="E62" s="91"/>
      <c r="F62" s="55"/>
      <c r="G62" s="91"/>
      <c r="H62" s="91"/>
      <c r="I62" s="91"/>
      <c r="J62" s="168"/>
      <c r="K62" s="172"/>
      <c r="L62" s="173"/>
      <c r="M62" s="174"/>
      <c r="N62" s="174"/>
      <c r="O62" s="174"/>
    </row>
    <row r="63" spans="2:18" x14ac:dyDescent="0.3">
      <c r="B63" s="44"/>
      <c r="C63" s="47"/>
      <c r="D63" s="91"/>
      <c r="E63" s="91"/>
      <c r="F63" s="91"/>
      <c r="G63" s="91"/>
      <c r="H63" s="91"/>
      <c r="I63" s="94"/>
      <c r="J63" s="94"/>
      <c r="K63" s="134"/>
      <c r="L63" s="77"/>
      <c r="M63" s="77"/>
      <c r="N63" s="77"/>
    </row>
    <row r="64" spans="2:18" x14ac:dyDescent="0.3">
      <c r="B64" s="175" t="s">
        <v>79</v>
      </c>
      <c r="C64" s="176"/>
      <c r="D64" s="176"/>
      <c r="E64" s="176"/>
      <c r="F64" s="176"/>
      <c r="G64" s="176"/>
      <c r="H64" s="176"/>
      <c r="I64" s="94"/>
      <c r="J64" s="94"/>
      <c r="K64" s="78"/>
      <c r="L64" s="77"/>
      <c r="M64" s="77"/>
      <c r="N64" s="77"/>
    </row>
    <row r="65" spans="1:24" ht="20.25" x14ac:dyDescent="0.3">
      <c r="B65" s="102"/>
      <c r="C65" s="102" t="s">
        <v>80</v>
      </c>
      <c r="D65" s="110"/>
      <c r="E65" s="177"/>
      <c r="F65" s="101"/>
      <c r="G65" s="178"/>
    </row>
    <row r="66" spans="1:24" s="80" customFormat="1" ht="20.25" x14ac:dyDescent="0.3">
      <c r="A66" s="2"/>
      <c r="B66" s="102"/>
      <c r="C66" s="102"/>
      <c r="D66" s="179" t="s">
        <v>81</v>
      </c>
      <c r="E66" s="180"/>
      <c r="F66" s="178"/>
      <c r="G66" s="178"/>
      <c r="H66" s="55"/>
      <c r="I66" s="54"/>
      <c r="J66" s="54"/>
      <c r="L66" s="54"/>
      <c r="M66" s="54"/>
      <c r="N66" s="54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s="80" customFormat="1" ht="20.25" x14ac:dyDescent="0.3">
      <c r="A67" s="2"/>
      <c r="B67" s="147">
        <v>2683</v>
      </c>
      <c r="C67" s="181" t="s">
        <v>82</v>
      </c>
      <c r="D67" s="149">
        <v>19169190.379999999</v>
      </c>
      <c r="E67" s="147"/>
      <c r="F67" s="2"/>
      <c r="G67" s="55"/>
      <c r="H67" s="182"/>
      <c r="I67" s="54"/>
      <c r="J67" s="54"/>
      <c r="L67" s="54"/>
      <c r="M67" s="54"/>
      <c r="N67" s="54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s="80" customFormat="1" ht="20.25" x14ac:dyDescent="0.3">
      <c r="A68" s="2"/>
      <c r="B68" s="102"/>
      <c r="C68" s="183" t="s">
        <v>83</v>
      </c>
      <c r="D68" s="149">
        <v>52784.76</v>
      </c>
      <c r="E68" s="184"/>
      <c r="F68" s="2"/>
      <c r="G68" s="178"/>
      <c r="H68" s="185"/>
      <c r="I68" s="186"/>
      <c r="J68" s="54"/>
      <c r="L68" s="54"/>
      <c r="M68" s="54"/>
      <c r="N68" s="54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s="80" customFormat="1" ht="20.25" x14ac:dyDescent="0.3">
      <c r="A69" s="2"/>
      <c r="B69" s="2"/>
      <c r="C69" s="183" t="s">
        <v>84</v>
      </c>
      <c r="D69" s="149">
        <v>17950111.32</v>
      </c>
      <c r="E69" s="184"/>
      <c r="F69" s="2"/>
      <c r="G69" s="55"/>
      <c r="H69" s="151"/>
      <c r="I69" s="142"/>
      <c r="J69" s="54"/>
      <c r="L69" s="54"/>
      <c r="M69" s="54"/>
      <c r="N69" s="54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s="80" customFormat="1" ht="21" thickBot="1" x14ac:dyDescent="0.35">
      <c r="A70" s="2"/>
      <c r="B70" s="102"/>
      <c r="C70" s="181" t="s">
        <v>85</v>
      </c>
      <c r="D70" s="90">
        <f>+D67-D69</f>
        <v>1219079.0599999987</v>
      </c>
      <c r="E70" s="187"/>
      <c r="F70" s="178"/>
      <c r="G70" s="55"/>
      <c r="H70" s="188"/>
      <c r="I70" s="54"/>
      <c r="J70" s="54"/>
      <c r="L70" s="54"/>
      <c r="M70" s="54"/>
      <c r="N70" s="54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s="80" customFormat="1" ht="21" thickTop="1" x14ac:dyDescent="0.3">
      <c r="A71" s="2"/>
      <c r="B71" s="102"/>
      <c r="C71" s="102"/>
      <c r="D71" s="110"/>
      <c r="E71" s="102"/>
      <c r="F71" s="2"/>
      <c r="G71" s="2"/>
      <c r="H71" s="55"/>
      <c r="I71" s="54"/>
      <c r="J71" s="54"/>
      <c r="L71" s="54"/>
      <c r="M71" s="54"/>
      <c r="N71" s="54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s="54" customFormat="1" x14ac:dyDescent="0.3">
      <c r="A72" s="2"/>
      <c r="B72" s="108" t="s">
        <v>121</v>
      </c>
      <c r="C72" s="108"/>
      <c r="D72" s="108"/>
      <c r="E72" s="108"/>
      <c r="F72" s="108"/>
      <c r="G72" s="108"/>
      <c r="H72" s="2"/>
      <c r="K72" s="80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x14ac:dyDescent="0.3">
      <c r="B73" s="209" t="s">
        <v>98</v>
      </c>
      <c r="C73" s="210" t="s">
        <v>30</v>
      </c>
      <c r="D73" s="211">
        <v>2025</v>
      </c>
      <c r="E73" s="214"/>
      <c r="F73" s="206"/>
      <c r="G73" s="215"/>
      <c r="H73" s="206"/>
    </row>
    <row r="74" spans="1:24" x14ac:dyDescent="0.3">
      <c r="D74" s="25"/>
      <c r="E74" s="214"/>
      <c r="F74" s="206"/>
      <c r="G74" s="215"/>
      <c r="H74" s="206"/>
    </row>
    <row r="75" spans="1:24" x14ac:dyDescent="0.3">
      <c r="B75" s="44" t="s">
        <v>100</v>
      </c>
      <c r="C75" s="189" t="s">
        <v>101</v>
      </c>
      <c r="D75" s="189" t="s">
        <v>102</v>
      </c>
      <c r="E75" s="214" t="s">
        <v>103</v>
      </c>
      <c r="F75" s="206"/>
      <c r="G75" s="250"/>
      <c r="H75" s="206"/>
    </row>
    <row r="76" spans="1:24" x14ac:dyDescent="0.3">
      <c r="B76" s="260">
        <v>2024</v>
      </c>
      <c r="C76" s="2" t="s">
        <v>104</v>
      </c>
      <c r="D76" s="98">
        <v>66232325.560000002</v>
      </c>
      <c r="E76" s="217"/>
      <c r="F76" s="218"/>
      <c r="G76" s="249"/>
      <c r="H76" s="215"/>
    </row>
    <row r="77" spans="1:24" ht="21" x14ac:dyDescent="0.45">
      <c r="B77" s="261">
        <v>45754</v>
      </c>
      <c r="C77" s="2" t="s">
        <v>143</v>
      </c>
      <c r="D77" s="251">
        <v>10879685.970000001</v>
      </c>
      <c r="E77" s="217"/>
      <c r="F77" s="218"/>
      <c r="G77" s="249"/>
      <c r="H77" s="215"/>
    </row>
    <row r="78" spans="1:24" x14ac:dyDescent="0.3">
      <c r="B78" s="216"/>
      <c r="D78" s="134">
        <f>SUM(D76:D77)</f>
        <v>77112011.530000001</v>
      </c>
      <c r="E78" s="219">
        <f>+D78-E90</f>
        <v>32614708.310000002</v>
      </c>
      <c r="F78" s="218"/>
      <c r="G78" s="215"/>
      <c r="H78" s="215"/>
    </row>
    <row r="79" spans="1:24" x14ac:dyDescent="0.3">
      <c r="B79" s="216"/>
      <c r="D79" s="98"/>
      <c r="E79" s="217"/>
      <c r="F79" s="218"/>
      <c r="G79" s="249"/>
      <c r="H79" s="215"/>
    </row>
    <row r="80" spans="1:24" x14ac:dyDescent="0.3">
      <c r="D80" s="98"/>
      <c r="E80" s="217"/>
      <c r="F80" s="218"/>
      <c r="G80" s="218"/>
      <c r="H80" s="206"/>
    </row>
    <row r="81" spans="1:24" x14ac:dyDescent="0.3">
      <c r="C81" s="44" t="s">
        <v>105</v>
      </c>
      <c r="D81" s="134" t="s">
        <v>102</v>
      </c>
      <c r="E81" s="219" t="s">
        <v>106</v>
      </c>
      <c r="F81" s="213" t="s">
        <v>107</v>
      </c>
      <c r="G81" s="213" t="s">
        <v>108</v>
      </c>
      <c r="H81" s="206"/>
    </row>
    <row r="82" spans="1:24" s="54" customFormat="1" x14ac:dyDescent="0.3">
      <c r="A82" s="2"/>
      <c r="B82" s="220">
        <v>45611</v>
      </c>
      <c r="C82" s="2" t="s">
        <v>109</v>
      </c>
      <c r="D82" s="98">
        <v>63989860.409999996</v>
      </c>
      <c r="E82" s="217">
        <v>12797972.1</v>
      </c>
      <c r="F82" s="218">
        <v>3199493.02</v>
      </c>
      <c r="G82" s="218">
        <f t="shared" ref="G82:G89" si="2">+D82-E82-F82</f>
        <v>47992395.289999992</v>
      </c>
      <c r="H82" s="206"/>
      <c r="K82" s="80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 s="54" customFormat="1" x14ac:dyDescent="0.3">
      <c r="A83" s="2"/>
      <c r="B83" s="220">
        <v>45638</v>
      </c>
      <c r="C83" s="2" t="s">
        <v>110</v>
      </c>
      <c r="D83" s="98">
        <v>25283007.82</v>
      </c>
      <c r="E83" s="217">
        <v>5056601.5599999996</v>
      </c>
      <c r="F83" s="218">
        <v>1264150.3899999999</v>
      </c>
      <c r="G83" s="218">
        <f t="shared" si="2"/>
        <v>18962255.870000001</v>
      </c>
      <c r="H83" s="206"/>
      <c r="K83" s="80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 s="54" customFormat="1" x14ac:dyDescent="0.3">
      <c r="A84" s="2"/>
      <c r="B84" s="220">
        <v>45691</v>
      </c>
      <c r="C84" s="2" t="s">
        <v>132</v>
      </c>
      <c r="D84" s="98">
        <v>6137378.0199999996</v>
      </c>
      <c r="E84" s="217">
        <v>1227475.6100000001</v>
      </c>
      <c r="F84" s="218">
        <v>306868.90000000002</v>
      </c>
      <c r="G84" s="218">
        <f t="shared" si="2"/>
        <v>4603033.5099999988</v>
      </c>
      <c r="H84" s="206"/>
      <c r="K84" s="80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 s="54" customFormat="1" x14ac:dyDescent="0.3">
      <c r="A85" s="2"/>
      <c r="B85" s="220">
        <v>45712</v>
      </c>
      <c r="C85" s="2" t="s">
        <v>133</v>
      </c>
      <c r="D85" s="98">
        <v>9467345.8300000001</v>
      </c>
      <c r="E85" s="217">
        <v>1893469.17</v>
      </c>
      <c r="F85" s="218">
        <v>473367.29</v>
      </c>
      <c r="G85" s="218">
        <f t="shared" si="2"/>
        <v>7100509.3700000001</v>
      </c>
      <c r="H85" s="206"/>
      <c r="K85" s="80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 s="54" customFormat="1" x14ac:dyDescent="0.3">
      <c r="A86" s="2"/>
      <c r="B86" s="220">
        <v>45737</v>
      </c>
      <c r="C86" s="2" t="s">
        <v>137</v>
      </c>
      <c r="D86" s="98">
        <v>27208006.129999999</v>
      </c>
      <c r="E86" s="217">
        <v>5441601.2400000002</v>
      </c>
      <c r="F86" s="218">
        <v>1360400.31</v>
      </c>
      <c r="G86" s="218">
        <f t="shared" si="2"/>
        <v>20406004.580000002</v>
      </c>
      <c r="H86" s="206"/>
      <c r="K86" s="80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 x14ac:dyDescent="0.3">
      <c r="B87" s="220">
        <v>45756</v>
      </c>
      <c r="C87" s="2" t="s">
        <v>142</v>
      </c>
      <c r="D87" s="98">
        <v>27468899.710000001</v>
      </c>
      <c r="E87" s="217">
        <v>5493779.9400000004</v>
      </c>
      <c r="F87" s="218">
        <v>1373444.99</v>
      </c>
      <c r="G87" s="218">
        <f t="shared" ref="G87:G88" si="3">+D87-E87-F87</f>
        <v>20601674.780000001</v>
      </c>
      <c r="H87" s="206"/>
    </row>
    <row r="88" spans="1:24" x14ac:dyDescent="0.3">
      <c r="B88" s="220">
        <v>45791</v>
      </c>
      <c r="C88" s="2" t="s">
        <v>150</v>
      </c>
      <c r="D88" s="98">
        <v>23242085.460000001</v>
      </c>
      <c r="E88" s="217">
        <v>4648417.09</v>
      </c>
      <c r="F88" s="218">
        <v>1162104.27</v>
      </c>
      <c r="G88" s="218">
        <f t="shared" si="3"/>
        <v>17431564.100000001</v>
      </c>
      <c r="H88" s="206"/>
    </row>
    <row r="89" spans="1:24" x14ac:dyDescent="0.3">
      <c r="B89" s="220">
        <v>45821</v>
      </c>
      <c r="C89" s="2" t="s">
        <v>163</v>
      </c>
      <c r="D89" s="221">
        <v>39689932.549999997</v>
      </c>
      <c r="E89" s="222">
        <v>7937986.5099999998</v>
      </c>
      <c r="F89" s="223">
        <v>1984496.6274999999</v>
      </c>
      <c r="G89" s="218">
        <f t="shared" si="2"/>
        <v>29767449.412499998</v>
      </c>
      <c r="H89" s="206"/>
    </row>
    <row r="90" spans="1:24" ht="19.5" thickBot="1" x14ac:dyDescent="0.35">
      <c r="C90" s="189" t="s">
        <v>111</v>
      </c>
      <c r="D90" s="224">
        <f>SUM(D82:D89)</f>
        <v>222486515.93000001</v>
      </c>
      <c r="E90" s="224">
        <f>SUM(E82:E89)</f>
        <v>44497303.219999999</v>
      </c>
      <c r="F90" s="224">
        <f>SUM(F82:F89)</f>
        <v>11124325.797499999</v>
      </c>
      <c r="G90" s="224">
        <f>SUM(G82:G89)</f>
        <v>166864886.91249999</v>
      </c>
      <c r="H90" s="206"/>
    </row>
    <row r="91" spans="1:24" ht="19.5" thickTop="1" x14ac:dyDescent="0.3">
      <c r="C91" s="151"/>
      <c r="D91" s="98"/>
      <c r="E91" s="217"/>
      <c r="F91" s="218"/>
      <c r="G91" s="218"/>
      <c r="H91" s="206"/>
    </row>
    <row r="92" spans="1:24" s="151" customFormat="1" ht="20.25" x14ac:dyDescent="0.3">
      <c r="B92" s="225" t="s">
        <v>112</v>
      </c>
      <c r="C92" s="226" t="s">
        <v>113</v>
      </c>
      <c r="D92" s="98"/>
      <c r="E92" s="227"/>
      <c r="F92" s="228"/>
      <c r="G92" s="229"/>
      <c r="H92" s="206"/>
      <c r="I92" s="54"/>
      <c r="J92" s="54"/>
      <c r="K92" s="80"/>
    </row>
    <row r="93" spans="1:24" x14ac:dyDescent="0.3">
      <c r="B93" s="151"/>
      <c r="C93" s="151" t="s">
        <v>114</v>
      </c>
      <c r="D93" s="98">
        <v>2095466.65</v>
      </c>
      <c r="E93" s="214"/>
      <c r="F93" s="206"/>
      <c r="G93" s="215"/>
      <c r="H93" s="206"/>
    </row>
    <row r="94" spans="1:24" s="151" customFormat="1" x14ac:dyDescent="0.3">
      <c r="B94" s="230"/>
      <c r="C94" s="231">
        <v>45658</v>
      </c>
      <c r="D94" s="98">
        <v>60000</v>
      </c>
      <c r="E94" s="214"/>
      <c r="G94" s="215"/>
      <c r="H94" s="206"/>
      <c r="I94" s="54"/>
      <c r="J94" s="54"/>
      <c r="K94" s="80"/>
    </row>
    <row r="95" spans="1:24" s="151" customFormat="1" x14ac:dyDescent="0.3">
      <c r="B95" s="2"/>
      <c r="C95" s="231">
        <v>45689</v>
      </c>
      <c r="D95" s="98">
        <v>360000</v>
      </c>
      <c r="E95" s="214"/>
      <c r="G95" s="215"/>
      <c r="H95" s="206"/>
      <c r="I95" s="54"/>
      <c r="J95" s="54"/>
      <c r="K95" s="80"/>
    </row>
    <row r="96" spans="1:24" s="151" customFormat="1" x14ac:dyDescent="0.3">
      <c r="B96" s="2"/>
      <c r="C96" s="231">
        <v>45736</v>
      </c>
      <c r="D96" s="98">
        <v>60000.002800000002</v>
      </c>
      <c r="E96" s="214"/>
      <c r="G96" s="215"/>
      <c r="H96" s="206"/>
      <c r="I96" s="54"/>
      <c r="J96" s="54"/>
      <c r="K96" s="80"/>
    </row>
    <row r="97" spans="1:24" s="151" customFormat="1" x14ac:dyDescent="0.3">
      <c r="B97" s="2"/>
      <c r="C97" s="231">
        <v>45748</v>
      </c>
      <c r="D97" s="98">
        <v>360000</v>
      </c>
      <c r="E97" s="214"/>
      <c r="G97" s="215"/>
      <c r="H97" s="206"/>
      <c r="I97" s="54"/>
      <c r="J97" s="54"/>
      <c r="K97" s="80"/>
    </row>
    <row r="98" spans="1:24" s="151" customFormat="1" x14ac:dyDescent="0.3">
      <c r="B98" s="2"/>
      <c r="C98" s="231">
        <v>45778</v>
      </c>
      <c r="D98" s="98">
        <v>270000</v>
      </c>
      <c r="E98" s="214"/>
      <c r="G98" s="215"/>
      <c r="H98" s="206"/>
      <c r="I98" s="54"/>
      <c r="J98" s="54"/>
      <c r="K98" s="80"/>
    </row>
    <row r="99" spans="1:24" s="151" customFormat="1" x14ac:dyDescent="0.3">
      <c r="B99" s="2"/>
      <c r="C99" s="231">
        <v>45809</v>
      </c>
      <c r="D99" s="98">
        <v>210000</v>
      </c>
      <c r="E99" s="214"/>
      <c r="G99" s="215"/>
      <c r="H99" s="206"/>
      <c r="I99" s="54"/>
      <c r="J99" s="54"/>
      <c r="K99" s="80"/>
    </row>
    <row r="100" spans="1:24" s="151" customFormat="1" ht="21" thickBot="1" x14ac:dyDescent="0.35">
      <c r="B100" s="102"/>
      <c r="C100" s="232" t="s">
        <v>111</v>
      </c>
      <c r="D100" s="258">
        <f>SUM(D93:D99)</f>
        <v>3415466.6527999998</v>
      </c>
      <c r="E100" s="182"/>
      <c r="F100" s="215"/>
      <c r="G100" s="206"/>
      <c r="H100" s="206"/>
      <c r="I100" s="54"/>
      <c r="J100" s="54"/>
      <c r="K100" s="80"/>
    </row>
    <row r="101" spans="1:24" s="151" customFormat="1" ht="21" thickTop="1" x14ac:dyDescent="0.3">
      <c r="D101" s="207"/>
      <c r="E101" s="182"/>
      <c r="F101" s="215"/>
      <c r="G101" s="206"/>
      <c r="H101" s="206"/>
      <c r="I101" s="54"/>
      <c r="J101" s="54"/>
      <c r="K101" s="80"/>
    </row>
    <row r="102" spans="1:24" s="54" customFormat="1" ht="21" thickBot="1" x14ac:dyDescent="0.35">
      <c r="A102" s="2"/>
      <c r="B102" s="2"/>
      <c r="C102" s="226" t="s">
        <v>99</v>
      </c>
      <c r="D102" s="259">
        <f>+D100+D90</f>
        <v>225901982.5828</v>
      </c>
      <c r="E102" s="2"/>
      <c r="F102" s="206"/>
      <c r="G102" s="2"/>
      <c r="H102" s="55"/>
      <c r="K102" s="80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 s="80" customFormat="1" ht="19.5" thickTop="1" x14ac:dyDescent="0.3">
      <c r="A103" s="2"/>
      <c r="B103" s="2"/>
      <c r="C103" s="189"/>
      <c r="D103" s="55"/>
      <c r="E103" s="2"/>
      <c r="F103" s="206"/>
      <c r="G103" s="55"/>
      <c r="H103" s="182"/>
      <c r="I103" s="54"/>
      <c r="J103" s="77"/>
      <c r="L103" s="54"/>
      <c r="M103" s="54"/>
      <c r="N103" s="54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 s="80" customFormat="1" x14ac:dyDescent="0.3">
      <c r="A104" s="2"/>
      <c r="B104" s="2"/>
      <c r="C104" s="189"/>
      <c r="D104" s="55"/>
      <c r="E104" s="2"/>
      <c r="F104" s="2"/>
      <c r="G104" s="55"/>
      <c r="H104" s="182"/>
      <c r="I104" s="54"/>
      <c r="J104" s="77"/>
      <c r="L104" s="54"/>
      <c r="M104" s="54"/>
      <c r="N104" s="54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4" x14ac:dyDescent="0.3">
      <c r="C105" s="189"/>
      <c r="G105" s="55"/>
      <c r="H105" s="182"/>
      <c r="J105" s="77"/>
    </row>
    <row r="106" spans="1:24" x14ac:dyDescent="0.3">
      <c r="B106" s="175" t="s">
        <v>123</v>
      </c>
      <c r="C106" s="192"/>
      <c r="D106" s="175"/>
      <c r="E106" s="175"/>
      <c r="F106" s="175"/>
      <c r="G106" s="192"/>
      <c r="H106" s="192"/>
      <c r="I106" s="77"/>
      <c r="K106" s="78"/>
      <c r="L106" s="77"/>
      <c r="M106" s="77"/>
      <c r="N106" s="77"/>
    </row>
    <row r="107" spans="1:24" ht="20.25" x14ac:dyDescent="0.3">
      <c r="C107" s="102" t="s">
        <v>86</v>
      </c>
    </row>
    <row r="109" spans="1:24" s="54" customFormat="1" x14ac:dyDescent="0.3">
      <c r="C109" s="193" t="s">
        <v>87</v>
      </c>
      <c r="D109" s="85" t="s">
        <v>88</v>
      </c>
      <c r="E109" s="78" t="s">
        <v>89</v>
      </c>
      <c r="F109" s="85" t="s">
        <v>81</v>
      </c>
      <c r="G109" s="85"/>
      <c r="H109" s="80"/>
      <c r="K109" s="80"/>
    </row>
    <row r="110" spans="1:24" s="54" customFormat="1" x14ac:dyDescent="0.3">
      <c r="C110" s="252" t="s">
        <v>164</v>
      </c>
      <c r="D110" s="195">
        <v>45834</v>
      </c>
      <c r="E110" s="194" t="s">
        <v>165</v>
      </c>
      <c r="F110" s="196">
        <v>4500</v>
      </c>
      <c r="G110" s="85"/>
      <c r="H110" s="80"/>
      <c r="K110" s="80"/>
    </row>
    <row r="111" spans="1:24" s="54" customFormat="1" x14ac:dyDescent="0.3">
      <c r="C111" s="252" t="s">
        <v>166</v>
      </c>
      <c r="D111" s="195">
        <v>45828</v>
      </c>
      <c r="E111" s="194" t="s">
        <v>167</v>
      </c>
      <c r="F111" s="196">
        <v>38350</v>
      </c>
      <c r="G111" s="85"/>
      <c r="H111" s="80"/>
      <c r="K111" s="80"/>
    </row>
    <row r="112" spans="1:24" s="54" customFormat="1" x14ac:dyDescent="0.3">
      <c r="C112" s="252" t="s">
        <v>168</v>
      </c>
      <c r="D112" s="195">
        <v>45834</v>
      </c>
      <c r="E112" s="194" t="s">
        <v>169</v>
      </c>
      <c r="F112" s="196">
        <v>4500</v>
      </c>
      <c r="G112" s="85"/>
      <c r="H112" s="80"/>
      <c r="K112" s="80"/>
    </row>
    <row r="113" spans="3:11" s="54" customFormat="1" x14ac:dyDescent="0.3">
      <c r="C113" s="252" t="s">
        <v>170</v>
      </c>
      <c r="D113" s="195">
        <v>45810</v>
      </c>
      <c r="E113" s="194" t="s">
        <v>171</v>
      </c>
      <c r="F113" s="196">
        <v>240861.6</v>
      </c>
      <c r="G113" s="85"/>
      <c r="H113" s="80"/>
      <c r="K113" s="80"/>
    </row>
    <row r="114" spans="3:11" s="54" customFormat="1" x14ac:dyDescent="0.3">
      <c r="C114" s="252" t="s">
        <v>172</v>
      </c>
      <c r="D114" s="195">
        <v>45835</v>
      </c>
      <c r="E114" s="194" t="s">
        <v>173</v>
      </c>
      <c r="F114" s="196">
        <v>15000</v>
      </c>
      <c r="G114" s="85"/>
      <c r="H114" s="80"/>
      <c r="K114" s="80"/>
    </row>
    <row r="115" spans="3:11" s="54" customFormat="1" x14ac:dyDescent="0.3">
      <c r="C115" s="252" t="s">
        <v>151</v>
      </c>
      <c r="D115" s="195">
        <v>45825</v>
      </c>
      <c r="E115" s="194" t="s">
        <v>174</v>
      </c>
      <c r="F115" s="196">
        <v>7598407.0517999995</v>
      </c>
      <c r="G115" s="85"/>
      <c r="H115" s="80"/>
      <c r="K115" s="80"/>
    </row>
    <row r="116" spans="3:11" s="54" customFormat="1" x14ac:dyDescent="0.3">
      <c r="C116" s="252" t="s">
        <v>152</v>
      </c>
      <c r="D116" s="195">
        <v>45831</v>
      </c>
      <c r="E116" s="194" t="s">
        <v>175</v>
      </c>
      <c r="F116" s="196">
        <v>18880</v>
      </c>
      <c r="G116" s="85"/>
      <c r="H116" s="80"/>
      <c r="K116" s="80"/>
    </row>
    <row r="117" spans="3:11" s="54" customFormat="1" x14ac:dyDescent="0.3">
      <c r="C117" s="252" t="s">
        <v>176</v>
      </c>
      <c r="D117" s="195">
        <v>45813</v>
      </c>
      <c r="E117" s="194" t="s">
        <v>177</v>
      </c>
      <c r="F117" s="196">
        <v>14750</v>
      </c>
      <c r="G117" s="85"/>
      <c r="H117" s="80"/>
      <c r="K117" s="80"/>
    </row>
    <row r="118" spans="3:11" s="54" customFormat="1" x14ac:dyDescent="0.3">
      <c r="C118" s="252" t="s">
        <v>135</v>
      </c>
      <c r="D118" s="195">
        <v>45835</v>
      </c>
      <c r="E118" s="194" t="s">
        <v>178</v>
      </c>
      <c r="F118" s="196">
        <v>266570.28000000003</v>
      </c>
      <c r="G118" s="85"/>
      <c r="H118" s="80"/>
      <c r="K118" s="80"/>
    </row>
    <row r="119" spans="3:11" s="54" customFormat="1" x14ac:dyDescent="0.3">
      <c r="C119" s="252" t="s">
        <v>144</v>
      </c>
      <c r="D119" s="195">
        <v>45835</v>
      </c>
      <c r="E119" s="194" t="s">
        <v>179</v>
      </c>
      <c r="F119" s="196">
        <v>324461.02</v>
      </c>
      <c r="G119" s="85"/>
      <c r="H119" s="80"/>
      <c r="K119" s="80"/>
    </row>
    <row r="120" spans="3:11" s="54" customFormat="1" x14ac:dyDescent="0.3">
      <c r="C120" s="252" t="s">
        <v>136</v>
      </c>
      <c r="D120" s="195">
        <v>45835</v>
      </c>
      <c r="E120" s="194" t="s">
        <v>180</v>
      </c>
      <c r="F120" s="196">
        <v>16341</v>
      </c>
      <c r="G120" s="85"/>
      <c r="H120" s="80"/>
      <c r="K120" s="80"/>
    </row>
    <row r="121" spans="3:11" s="54" customFormat="1" x14ac:dyDescent="0.3">
      <c r="C121" s="252" t="s">
        <v>181</v>
      </c>
      <c r="D121" s="195">
        <v>45833</v>
      </c>
      <c r="E121" s="194" t="s">
        <v>182</v>
      </c>
      <c r="F121" s="196">
        <v>157884</v>
      </c>
      <c r="G121" s="85"/>
      <c r="H121" s="80"/>
      <c r="K121" s="80"/>
    </row>
    <row r="122" spans="3:11" s="54" customFormat="1" x14ac:dyDescent="0.3">
      <c r="C122" s="252" t="s">
        <v>183</v>
      </c>
      <c r="D122" s="195">
        <v>45831</v>
      </c>
      <c r="E122" s="194" t="s">
        <v>184</v>
      </c>
      <c r="F122" s="196">
        <v>5310</v>
      </c>
      <c r="G122" s="85"/>
      <c r="H122" s="80"/>
      <c r="K122" s="80"/>
    </row>
    <row r="123" spans="3:11" s="54" customFormat="1" x14ac:dyDescent="0.3">
      <c r="C123" s="252" t="s">
        <v>145</v>
      </c>
      <c r="D123" s="195">
        <v>45838</v>
      </c>
      <c r="E123" s="194" t="s">
        <v>185</v>
      </c>
      <c r="F123" s="196">
        <v>402018.58</v>
      </c>
      <c r="G123" s="85"/>
      <c r="H123" s="80"/>
      <c r="K123" s="80"/>
    </row>
    <row r="124" spans="3:11" s="54" customFormat="1" x14ac:dyDescent="0.3">
      <c r="C124" s="252" t="s">
        <v>186</v>
      </c>
      <c r="D124" s="195">
        <v>45826</v>
      </c>
      <c r="E124" s="194" t="s">
        <v>187</v>
      </c>
      <c r="F124" s="196">
        <v>7080</v>
      </c>
      <c r="G124" s="85"/>
      <c r="H124" s="80"/>
      <c r="K124" s="80"/>
    </row>
    <row r="125" spans="3:11" s="54" customFormat="1" x14ac:dyDescent="0.3">
      <c r="C125" s="252" t="s">
        <v>188</v>
      </c>
      <c r="D125" s="195">
        <v>45821</v>
      </c>
      <c r="E125" s="194" t="s">
        <v>189</v>
      </c>
      <c r="F125" s="196">
        <v>247800</v>
      </c>
      <c r="G125" s="85"/>
      <c r="H125" s="80"/>
      <c r="K125" s="80"/>
    </row>
    <row r="126" spans="3:11" s="54" customFormat="1" x14ac:dyDescent="0.3">
      <c r="C126" s="252" t="s">
        <v>146</v>
      </c>
      <c r="D126" s="195">
        <v>45826</v>
      </c>
      <c r="E126" s="194" t="s">
        <v>190</v>
      </c>
      <c r="F126" s="196">
        <v>18663.104200000002</v>
      </c>
      <c r="G126" s="85"/>
      <c r="H126" s="80"/>
      <c r="K126" s="80"/>
    </row>
    <row r="127" spans="3:11" s="54" customFormat="1" x14ac:dyDescent="0.3">
      <c r="C127" s="252" t="s">
        <v>191</v>
      </c>
      <c r="D127" s="195">
        <v>45831</v>
      </c>
      <c r="E127" s="194" t="s">
        <v>192</v>
      </c>
      <c r="F127" s="196">
        <v>248013.58000000002</v>
      </c>
      <c r="G127" s="85"/>
      <c r="H127" s="80"/>
      <c r="K127" s="80"/>
    </row>
    <row r="128" spans="3:11" s="54" customFormat="1" x14ac:dyDescent="0.3">
      <c r="C128" s="252" t="s">
        <v>90</v>
      </c>
      <c r="D128" s="195">
        <v>45817</v>
      </c>
      <c r="E128" s="194" t="s">
        <v>193</v>
      </c>
      <c r="F128" s="196">
        <v>124999.996</v>
      </c>
      <c r="G128" s="85"/>
      <c r="H128" s="80"/>
      <c r="K128" s="80"/>
    </row>
    <row r="129" spans="1:24" s="54" customFormat="1" x14ac:dyDescent="0.3">
      <c r="C129" s="252" t="s">
        <v>194</v>
      </c>
      <c r="D129" s="195">
        <v>45838</v>
      </c>
      <c r="E129" s="194" t="s">
        <v>195</v>
      </c>
      <c r="F129" s="196">
        <v>105492</v>
      </c>
      <c r="G129" s="85"/>
      <c r="H129" s="80"/>
      <c r="K129" s="80"/>
    </row>
    <row r="130" spans="1:24" s="54" customFormat="1" x14ac:dyDescent="0.3">
      <c r="C130" s="252" t="s">
        <v>194</v>
      </c>
      <c r="D130" s="195">
        <v>45838</v>
      </c>
      <c r="E130" s="194" t="s">
        <v>196</v>
      </c>
      <c r="F130" s="196">
        <v>89562</v>
      </c>
      <c r="G130" s="85"/>
      <c r="H130" s="80"/>
      <c r="K130" s="80"/>
    </row>
    <row r="131" spans="1:24" s="54" customFormat="1" x14ac:dyDescent="0.3">
      <c r="C131" s="252" t="s">
        <v>134</v>
      </c>
      <c r="D131" s="195">
        <v>45798</v>
      </c>
      <c r="E131" s="194" t="s">
        <v>153</v>
      </c>
      <c r="F131" s="196">
        <v>3180</v>
      </c>
      <c r="G131" s="85"/>
      <c r="H131" s="80"/>
      <c r="K131" s="80"/>
    </row>
    <row r="132" spans="1:24" s="54" customFormat="1" x14ac:dyDescent="0.3">
      <c r="C132" s="252" t="s">
        <v>134</v>
      </c>
      <c r="D132" s="195">
        <v>45805</v>
      </c>
      <c r="E132" s="194" t="s">
        <v>154</v>
      </c>
      <c r="F132" s="196">
        <v>14520</v>
      </c>
      <c r="G132" s="85"/>
      <c r="H132" s="80"/>
      <c r="K132" s="80"/>
    </row>
    <row r="133" spans="1:24" s="54" customFormat="1" x14ac:dyDescent="0.3">
      <c r="C133" s="252" t="s">
        <v>134</v>
      </c>
      <c r="D133" s="195">
        <v>45805</v>
      </c>
      <c r="E133" s="194" t="s">
        <v>155</v>
      </c>
      <c r="F133" s="196">
        <v>1500</v>
      </c>
      <c r="G133" s="85"/>
      <c r="H133" s="80"/>
      <c r="K133" s="80"/>
    </row>
    <row r="134" spans="1:24" s="54" customFormat="1" x14ac:dyDescent="0.3">
      <c r="C134" s="252" t="s">
        <v>134</v>
      </c>
      <c r="D134" s="195">
        <v>45819</v>
      </c>
      <c r="E134" s="194" t="s">
        <v>197</v>
      </c>
      <c r="F134" s="196">
        <v>4320</v>
      </c>
      <c r="G134" s="85"/>
      <c r="H134" s="80"/>
      <c r="K134" s="80"/>
    </row>
    <row r="135" spans="1:24" s="54" customFormat="1" x14ac:dyDescent="0.3">
      <c r="C135" s="252" t="s">
        <v>134</v>
      </c>
      <c r="D135" s="195">
        <v>45833</v>
      </c>
      <c r="E135" s="194" t="s">
        <v>198</v>
      </c>
      <c r="F135" s="196">
        <v>3600</v>
      </c>
      <c r="G135" s="85"/>
      <c r="H135" s="80"/>
      <c r="K135" s="80"/>
    </row>
    <row r="136" spans="1:24" s="54" customFormat="1" x14ac:dyDescent="0.3">
      <c r="C136" s="252" t="s">
        <v>199</v>
      </c>
      <c r="D136" s="195">
        <v>45831</v>
      </c>
      <c r="E136" s="194" t="s">
        <v>200</v>
      </c>
      <c r="F136" s="196">
        <v>96198.32</v>
      </c>
      <c r="G136" s="85"/>
      <c r="H136" s="80"/>
      <c r="K136" s="80"/>
    </row>
    <row r="137" spans="1:24" s="54" customFormat="1" x14ac:dyDescent="0.3">
      <c r="C137" s="252" t="s">
        <v>147</v>
      </c>
      <c r="D137" s="195">
        <v>45818</v>
      </c>
      <c r="E137" s="194" t="s">
        <v>201</v>
      </c>
      <c r="F137" s="196">
        <v>8260.5663999999997</v>
      </c>
      <c r="G137" s="85"/>
      <c r="H137" s="80"/>
      <c r="K137" s="80"/>
    </row>
    <row r="138" spans="1:24" s="54" customFormat="1" x14ac:dyDescent="0.3">
      <c r="C138" s="252" t="s">
        <v>147</v>
      </c>
      <c r="D138" s="195">
        <v>45828</v>
      </c>
      <c r="E138" s="194" t="s">
        <v>202</v>
      </c>
      <c r="F138" s="196">
        <v>31675.388999999999</v>
      </c>
      <c r="G138" s="85"/>
      <c r="H138" s="80"/>
      <c r="K138" s="80"/>
    </row>
    <row r="139" spans="1:24" s="54" customFormat="1" x14ac:dyDescent="0.3">
      <c r="C139" s="252" t="s">
        <v>148</v>
      </c>
      <c r="D139" s="195">
        <v>45834</v>
      </c>
      <c r="E139" s="194" t="s">
        <v>203</v>
      </c>
      <c r="F139" s="196">
        <v>211770.47479999997</v>
      </c>
      <c r="G139" s="85"/>
      <c r="H139" s="80"/>
      <c r="K139" s="80"/>
    </row>
    <row r="140" spans="1:24" s="54" customFormat="1" x14ac:dyDescent="0.3">
      <c r="C140" s="252" t="s">
        <v>156</v>
      </c>
      <c r="D140" s="195">
        <v>45832</v>
      </c>
      <c r="E140" s="194" t="s">
        <v>189</v>
      </c>
      <c r="F140" s="196">
        <v>74999.997600000002</v>
      </c>
      <c r="G140" s="85"/>
      <c r="H140" s="80"/>
      <c r="K140" s="80"/>
    </row>
    <row r="141" spans="1:24" s="54" customFormat="1" x14ac:dyDescent="0.3">
      <c r="C141" s="252" t="s">
        <v>204</v>
      </c>
      <c r="D141" s="195">
        <v>45790</v>
      </c>
      <c r="E141" s="194" t="s">
        <v>205</v>
      </c>
      <c r="F141" s="196">
        <v>9440</v>
      </c>
      <c r="G141" s="85"/>
      <c r="H141" s="80"/>
      <c r="K141" s="80"/>
    </row>
    <row r="142" spans="1:24" s="54" customFormat="1" ht="21" thickBot="1" x14ac:dyDescent="0.35">
      <c r="B142" s="197" t="s">
        <v>45</v>
      </c>
      <c r="C142" s="197"/>
      <c r="E142" s="80"/>
      <c r="F142" s="198">
        <f>SUM(F110:F141)</f>
        <v>10408908.959800001</v>
      </c>
      <c r="G142" s="85"/>
      <c r="H142" s="80"/>
      <c r="K142" s="80"/>
    </row>
    <row r="143" spans="1:24" s="54" customFormat="1" ht="19.5" thickTop="1" x14ac:dyDescent="0.3">
      <c r="A143" s="2"/>
      <c r="C143" s="2"/>
      <c r="D143" s="55"/>
      <c r="E143" s="2"/>
      <c r="F143" s="55"/>
      <c r="G143" s="191"/>
      <c r="H143" s="98"/>
      <c r="I143" s="112"/>
      <c r="K143" s="80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1:24" s="54" customFormat="1" x14ac:dyDescent="0.3">
      <c r="A144" s="2"/>
      <c r="B144" s="108" t="s">
        <v>126</v>
      </c>
      <c r="C144" s="108"/>
      <c r="D144" s="108"/>
      <c r="E144" s="108"/>
      <c r="F144" s="108"/>
      <c r="G144" s="108"/>
      <c r="H144" s="108"/>
      <c r="I144" s="122"/>
      <c r="J144" s="122"/>
      <c r="K144" s="80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1:24" s="54" customFormat="1" ht="20.25" x14ac:dyDescent="0.3">
      <c r="A145" s="2"/>
      <c r="B145" s="2"/>
      <c r="C145" s="199" t="s">
        <v>91</v>
      </c>
      <c r="D145" s="199"/>
      <c r="E145" s="199"/>
      <c r="F145" s="199"/>
      <c r="G145" s="199"/>
      <c r="H145" s="199"/>
      <c r="K145" s="80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1:24" s="54" customFormat="1" x14ac:dyDescent="0.3">
      <c r="A146" s="2"/>
      <c r="B146" s="2"/>
      <c r="C146" s="2"/>
      <c r="D146" s="55"/>
      <c r="E146" s="2"/>
      <c r="F146" s="55"/>
      <c r="G146" s="55"/>
      <c r="H146" s="55"/>
      <c r="K146" s="80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1:24" s="54" customFormat="1" ht="20.25" x14ac:dyDescent="0.3">
      <c r="A147" s="2"/>
      <c r="B147" s="2"/>
      <c r="C147" s="81" t="s">
        <v>30</v>
      </c>
      <c r="D147" s="82">
        <v>2025</v>
      </c>
      <c r="E147" s="83"/>
      <c r="F147" s="85"/>
      <c r="G147" s="83"/>
      <c r="H147" s="55"/>
      <c r="K147" s="80"/>
      <c r="L147" s="3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1:24" s="54" customFormat="1" ht="20.25" customHeight="1" x14ac:dyDescent="0.3">
      <c r="A148" s="2"/>
      <c r="B148" s="2"/>
      <c r="C148" s="200" t="s">
        <v>92</v>
      </c>
      <c r="D148" s="87">
        <v>6707141.3099999996</v>
      </c>
      <c r="E148" s="23"/>
      <c r="F148" s="28"/>
      <c r="G148" s="23"/>
      <c r="H148" s="55"/>
      <c r="K148" s="80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:24" s="54" customFormat="1" ht="20.25" customHeight="1" x14ac:dyDescent="0.3">
      <c r="A149" s="2"/>
      <c r="B149" s="2"/>
      <c r="C149" s="200" t="s">
        <v>95</v>
      </c>
      <c r="D149" s="87">
        <v>5095451.17</v>
      </c>
      <c r="E149" s="23"/>
      <c r="F149" s="28"/>
      <c r="G149" s="23"/>
      <c r="H149" s="55"/>
      <c r="K149" s="80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1:24" s="54" customFormat="1" ht="20.25" customHeight="1" x14ac:dyDescent="0.3">
      <c r="A150" s="2"/>
      <c r="B150" s="2"/>
      <c r="C150" s="200" t="s">
        <v>96</v>
      </c>
      <c r="D150" s="87">
        <v>628375.06000000006</v>
      </c>
      <c r="E150" s="23"/>
      <c r="F150" s="28"/>
      <c r="G150" s="23"/>
      <c r="H150" s="55"/>
      <c r="K150" s="80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1:24" s="54" customFormat="1" ht="20.25" x14ac:dyDescent="0.3">
      <c r="A151" s="2"/>
      <c r="B151" s="2"/>
      <c r="C151" s="54" t="s">
        <v>97</v>
      </c>
      <c r="D151" s="87">
        <v>194638.9</v>
      </c>
      <c r="E151" s="23"/>
      <c r="F151" s="23"/>
      <c r="G151" s="23"/>
      <c r="H151" s="55"/>
      <c r="K151" s="80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1:24" s="54" customFormat="1" ht="20.25" customHeight="1" x14ac:dyDescent="0.3">
      <c r="A152" s="2"/>
      <c r="B152" s="2"/>
      <c r="C152" s="200" t="s">
        <v>93</v>
      </c>
      <c r="D152" s="87">
        <v>0</v>
      </c>
      <c r="E152" s="23"/>
      <c r="F152" s="28"/>
      <c r="G152" s="23"/>
      <c r="H152" s="55"/>
      <c r="K152" s="80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1:24" s="54" customFormat="1" ht="20.25" customHeight="1" x14ac:dyDescent="0.3">
      <c r="A153" s="2"/>
      <c r="B153" s="2"/>
      <c r="C153" s="200" t="s">
        <v>94</v>
      </c>
      <c r="D153" s="87">
        <v>0</v>
      </c>
      <c r="E153" s="23"/>
      <c r="F153" s="28"/>
      <c r="G153" s="23"/>
      <c r="H153" s="55"/>
      <c r="K153" s="80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:24" s="54" customFormat="1" ht="21" thickBot="1" x14ac:dyDescent="0.35">
      <c r="A154" s="2"/>
      <c r="B154" s="2"/>
      <c r="C154" s="116" t="s">
        <v>45</v>
      </c>
      <c r="D154" s="90">
        <f>SUM(D148:D153)</f>
        <v>12625606.440000001</v>
      </c>
      <c r="E154" s="91"/>
      <c r="F154" s="91"/>
      <c r="G154" s="91"/>
      <c r="H154" s="55"/>
      <c r="K154" s="80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1:24" s="54" customFormat="1" ht="19.5" thickTop="1" x14ac:dyDescent="0.3">
      <c r="A155" s="2"/>
      <c r="C155" s="2"/>
      <c r="D155" s="55"/>
      <c r="E155" s="55"/>
      <c r="F155" s="2"/>
      <c r="G155" s="94"/>
      <c r="H155" s="80"/>
      <c r="K155" s="80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:24" s="54" customFormat="1" x14ac:dyDescent="0.3">
      <c r="A156" s="2"/>
      <c r="C156" s="2"/>
      <c r="D156" s="55"/>
      <c r="E156" s="55"/>
      <c r="F156" s="2"/>
      <c r="G156" s="94"/>
      <c r="H156" s="80"/>
      <c r="K156" s="80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1:24" s="54" customFormat="1" x14ac:dyDescent="0.3">
      <c r="A157" s="2"/>
      <c r="C157" s="2"/>
      <c r="D157" s="55"/>
      <c r="E157" s="55"/>
      <c r="F157" s="2"/>
      <c r="G157" s="94"/>
      <c r="K157" s="80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1:24" s="54" customFormat="1" x14ac:dyDescent="0.3">
      <c r="A158" s="2"/>
      <c r="B158" s="108" t="s">
        <v>128</v>
      </c>
      <c r="C158" s="108"/>
      <c r="D158" s="108"/>
      <c r="E158" s="208"/>
      <c r="F158" s="208"/>
      <c r="G158" s="208"/>
      <c r="H158" s="208"/>
      <c r="K158" s="80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:24" s="54" customFormat="1" x14ac:dyDescent="0.3">
      <c r="A159" s="2"/>
      <c r="B159" s="209" t="s">
        <v>98</v>
      </c>
      <c r="C159" s="210" t="s">
        <v>30</v>
      </c>
      <c r="D159" s="211">
        <v>2025</v>
      </c>
      <c r="E159" s="2"/>
      <c r="F159" s="2"/>
      <c r="G159" s="2"/>
      <c r="H159" s="55"/>
      <c r="K159" s="80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1:24" s="54" customFormat="1" x14ac:dyDescent="0.3">
      <c r="A160" s="2"/>
      <c r="B160" s="2"/>
      <c r="C160" s="2"/>
      <c r="D160" s="25"/>
      <c r="E160" s="2"/>
      <c r="F160" s="2"/>
      <c r="G160" s="2"/>
      <c r="H160" s="55"/>
      <c r="K160" s="80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1:24" s="54" customFormat="1" ht="56.25" x14ac:dyDescent="0.3">
      <c r="A161" s="2"/>
      <c r="B161" s="2"/>
      <c r="C161" s="233" t="s">
        <v>115</v>
      </c>
      <c r="D161" s="98"/>
      <c r="E161" s="2"/>
      <c r="F161" s="2"/>
      <c r="G161" s="2"/>
      <c r="H161" s="55"/>
      <c r="K161" s="80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1:24" s="54" customFormat="1" ht="20.25" x14ac:dyDescent="0.3">
      <c r="A162" s="2"/>
      <c r="B162" s="220">
        <v>45611</v>
      </c>
      <c r="C162" s="2" t="s">
        <v>116</v>
      </c>
      <c r="D162" s="234">
        <v>3199493.02</v>
      </c>
      <c r="E162" s="2"/>
      <c r="F162" s="2"/>
      <c r="G162" s="2"/>
      <c r="H162" s="55"/>
      <c r="K162" s="80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1:24" s="54" customFormat="1" ht="20.25" x14ac:dyDescent="0.3">
      <c r="A163" s="2"/>
      <c r="B163" s="220">
        <v>45638</v>
      </c>
      <c r="C163" s="2" t="s">
        <v>117</v>
      </c>
      <c r="D163" s="234">
        <v>1264150.3899999999</v>
      </c>
      <c r="E163" s="2"/>
      <c r="F163" s="2"/>
      <c r="G163" s="2"/>
      <c r="H163" s="55"/>
      <c r="K163" s="80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1:24" s="54" customFormat="1" ht="20.25" x14ac:dyDescent="0.3">
      <c r="A164" s="2"/>
      <c r="B164" s="220">
        <v>45691</v>
      </c>
      <c r="C164" s="2" t="s">
        <v>118</v>
      </c>
      <c r="D164" s="234">
        <v>306868.90000000002</v>
      </c>
      <c r="E164" s="112"/>
      <c r="F164" s="112"/>
      <c r="G164" s="112"/>
      <c r="H164" s="80"/>
      <c r="K164" s="80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1:24" s="54" customFormat="1" ht="20.25" x14ac:dyDescent="0.3">
      <c r="A165" s="2"/>
      <c r="B165" s="220">
        <v>45712</v>
      </c>
      <c r="C165" s="2" t="s">
        <v>119</v>
      </c>
      <c r="D165" s="234">
        <v>473367.29</v>
      </c>
      <c r="E165" s="112"/>
      <c r="F165" s="112"/>
      <c r="G165" s="112"/>
      <c r="H165" s="80"/>
      <c r="K165" s="80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1:24" s="54" customFormat="1" ht="20.25" x14ac:dyDescent="0.3">
      <c r="A166" s="2"/>
      <c r="B166" s="220">
        <v>45737</v>
      </c>
      <c r="C166" s="2" t="s">
        <v>120</v>
      </c>
      <c r="D166" s="234">
        <v>1360400.31</v>
      </c>
      <c r="E166" s="112"/>
      <c r="F166" s="112"/>
      <c r="G166" s="112"/>
      <c r="H166" s="80"/>
      <c r="K166" s="80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1:24" s="54" customFormat="1" ht="20.25" x14ac:dyDescent="0.3">
      <c r="A167" s="2"/>
      <c r="B167" s="220">
        <v>45756</v>
      </c>
      <c r="C167" s="2" t="s">
        <v>149</v>
      </c>
      <c r="D167" s="234">
        <v>1373444.09</v>
      </c>
      <c r="E167" s="112"/>
      <c r="F167" s="112"/>
      <c r="G167" s="112"/>
      <c r="H167" s="80"/>
      <c r="K167" s="80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1:24" s="54" customFormat="1" ht="20.25" x14ac:dyDescent="0.3">
      <c r="A168" s="2"/>
      <c r="B168" s="220">
        <v>45791</v>
      </c>
      <c r="C168" s="2" t="s">
        <v>157</v>
      </c>
      <c r="D168" s="234">
        <v>1162104.27</v>
      </c>
      <c r="E168" s="2"/>
      <c r="F168" s="2"/>
      <c r="G168" s="2"/>
      <c r="H168" s="55"/>
      <c r="K168" s="80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1:24" s="54" customFormat="1" ht="20.25" x14ac:dyDescent="0.3">
      <c r="A169" s="2"/>
      <c r="B169" s="220">
        <v>45821</v>
      </c>
      <c r="C169" s="2" t="s">
        <v>163</v>
      </c>
      <c r="D169" s="234">
        <v>1984496.6274999999</v>
      </c>
      <c r="E169" s="2"/>
      <c r="F169" s="2"/>
      <c r="G169" s="2"/>
      <c r="H169" s="55"/>
      <c r="K169" s="80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spans="1:24" s="54" customFormat="1" ht="21" thickBot="1" x14ac:dyDescent="0.35">
      <c r="A170" s="2"/>
      <c r="B170" s="151"/>
      <c r="C170" s="226" t="s">
        <v>99</v>
      </c>
      <c r="D170" s="90">
        <f>SUM(D162:D169)</f>
        <v>11124324.897499999</v>
      </c>
      <c r="E170" s="101"/>
      <c r="F170" s="2"/>
      <c r="G170" s="2"/>
      <c r="H170" s="55"/>
      <c r="K170" s="80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1:24" s="54" customFormat="1" ht="19.5" thickTop="1" x14ac:dyDescent="0.3">
      <c r="A171" s="2"/>
      <c r="C171" s="2"/>
      <c r="D171" s="55"/>
      <c r="E171" s="55"/>
      <c r="F171" s="2"/>
      <c r="G171" s="94"/>
      <c r="H171" s="80"/>
      <c r="K171" s="80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spans="1:24" s="54" customFormat="1" x14ac:dyDescent="0.3">
      <c r="A172" s="2"/>
      <c r="C172" s="2"/>
      <c r="D172" s="55"/>
      <c r="E172" s="55"/>
      <c r="F172" s="2"/>
      <c r="G172" s="94"/>
      <c r="H172" s="80"/>
      <c r="K172" s="80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spans="1:24" s="54" customFormat="1" x14ac:dyDescent="0.3">
      <c r="A173" s="2"/>
      <c r="B173" s="108" t="s">
        <v>129</v>
      </c>
      <c r="C173" s="108"/>
      <c r="D173" s="108"/>
      <c r="E173" s="108"/>
      <c r="F173" s="108"/>
      <c r="G173" s="108"/>
      <c r="H173" s="108"/>
      <c r="I173" s="122"/>
      <c r="J173" s="122"/>
      <c r="K173" s="80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1:24" s="54" customFormat="1" ht="40.5" x14ac:dyDescent="0.3">
      <c r="A174" s="2"/>
      <c r="B174" s="2"/>
      <c r="C174" s="199" t="s">
        <v>206</v>
      </c>
      <c r="D174" s="199"/>
      <c r="E174" s="199"/>
      <c r="F174" s="199"/>
      <c r="G174" s="199"/>
      <c r="H174" s="199"/>
      <c r="K174" s="80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1:24" s="54" customFormat="1" x14ac:dyDescent="0.3">
      <c r="A175" s="2"/>
      <c r="B175" s="2"/>
      <c r="C175" s="2"/>
      <c r="D175" s="55"/>
      <c r="E175" s="2"/>
      <c r="F175" s="55"/>
      <c r="G175" s="55"/>
      <c r="H175" s="55"/>
      <c r="K175" s="80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spans="1:24" s="54" customFormat="1" ht="20.25" x14ac:dyDescent="0.3">
      <c r="A176" s="2"/>
      <c r="B176" s="2"/>
      <c r="C176" s="81" t="s">
        <v>30</v>
      </c>
      <c r="D176" s="82">
        <v>2025</v>
      </c>
      <c r="E176" s="83"/>
      <c r="F176" s="85"/>
      <c r="G176" s="83"/>
      <c r="H176" s="55"/>
      <c r="K176" s="80"/>
      <c r="L176" s="3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spans="1:24" s="54" customFormat="1" ht="20.25" customHeight="1" x14ac:dyDescent="0.3">
      <c r="A177" s="2"/>
      <c r="B177" s="2"/>
      <c r="C177" s="200" t="s">
        <v>17</v>
      </c>
      <c r="D177" s="248">
        <f>+'Estado de Situación'!D37</f>
        <v>731349103.48000002</v>
      </c>
      <c r="E177" s="23"/>
      <c r="F177" s="28"/>
      <c r="G177" s="23"/>
      <c r="H177" s="55"/>
      <c r="K177" s="80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spans="1:24" s="54" customFormat="1" ht="20.25" customHeight="1" x14ac:dyDescent="0.3">
      <c r="A178" s="2"/>
      <c r="B178" s="2"/>
      <c r="C178" s="200" t="s">
        <v>138</v>
      </c>
      <c r="D178" s="248">
        <f>+'Estado de Situación'!D38</f>
        <v>231015438.21000001</v>
      </c>
      <c r="E178" s="23"/>
      <c r="F178" s="28"/>
      <c r="G178" s="23"/>
      <c r="H178" s="55"/>
      <c r="K178" s="80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spans="1:24" s="54" customFormat="1" ht="20.25" x14ac:dyDescent="0.3">
      <c r="A179" s="2"/>
      <c r="B179" s="2"/>
      <c r="C179" s="200" t="s">
        <v>18</v>
      </c>
      <c r="D179" s="248">
        <f>+'Estado de Situación'!D39</f>
        <v>17807980.41</v>
      </c>
      <c r="E179" s="23"/>
      <c r="F179" s="23"/>
      <c r="G179" s="23"/>
      <c r="H179" s="55"/>
      <c r="K179" s="80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spans="1:24" s="54" customFormat="1" ht="21" thickBot="1" x14ac:dyDescent="0.35">
      <c r="A180" s="2"/>
      <c r="B180" s="2"/>
      <c r="C180" s="116" t="s">
        <v>45</v>
      </c>
      <c r="D180" s="90">
        <f>SUM(D177:D179)</f>
        <v>980172522.10000002</v>
      </c>
      <c r="E180" s="91"/>
      <c r="F180" s="91"/>
      <c r="G180" s="91"/>
      <c r="H180" s="55"/>
      <c r="K180" s="80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spans="1:24" s="54" customFormat="1" ht="19.5" thickTop="1" x14ac:dyDescent="0.3">
      <c r="A181" s="2"/>
      <c r="B181" s="2"/>
      <c r="C181" s="2"/>
      <c r="D181" s="23"/>
      <c r="E181" s="201"/>
      <c r="F181" s="201"/>
      <c r="G181" s="201"/>
      <c r="H181" s="55"/>
      <c r="J181" s="202"/>
      <c r="K181" s="80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spans="1:24" s="54" customFormat="1" x14ac:dyDescent="0.3">
      <c r="A182" s="2"/>
      <c r="B182" s="2"/>
      <c r="C182" s="190"/>
      <c r="D182" s="203"/>
      <c r="E182" s="190"/>
      <c r="F182" s="190"/>
      <c r="G182" s="190"/>
      <c r="H182" s="203"/>
      <c r="I182" s="202"/>
      <c r="K182" s="204"/>
      <c r="L182" s="20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spans="1:24" s="151" customFormat="1" ht="20.25" x14ac:dyDescent="0.3">
      <c r="C183" s="184"/>
      <c r="D183" s="212"/>
      <c r="E183" s="182"/>
      <c r="F183" s="215"/>
      <c r="G183" s="206"/>
      <c r="H183" s="206"/>
      <c r="I183" s="54"/>
      <c r="J183" s="54"/>
      <c r="K183" s="80"/>
    </row>
    <row r="184" spans="1:24" s="151" customFormat="1" ht="20.25" x14ac:dyDescent="0.3">
      <c r="C184" s="184"/>
      <c r="D184" s="212"/>
      <c r="E184" s="182"/>
      <c r="F184" s="215"/>
      <c r="G184" s="206"/>
      <c r="H184" s="206"/>
      <c r="I184" s="54"/>
      <c r="J184" s="54"/>
      <c r="K184" s="80"/>
    </row>
    <row r="185" spans="1:24" s="54" customFormat="1" x14ac:dyDescent="0.3">
      <c r="A185" s="2"/>
      <c r="B185" s="2"/>
      <c r="C185" s="2"/>
      <c r="D185" s="55"/>
      <c r="E185" s="2"/>
      <c r="F185" s="2"/>
      <c r="G185" s="2"/>
      <c r="H185" s="55"/>
      <c r="K185" s="80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spans="1:24" s="54" customFormat="1" x14ac:dyDescent="0.3">
      <c r="A186" s="2"/>
      <c r="B186" s="2"/>
      <c r="C186" s="2"/>
      <c r="D186" s="55"/>
      <c r="E186" s="2"/>
      <c r="F186" s="2"/>
      <c r="G186" s="2"/>
      <c r="H186" s="55"/>
      <c r="K186" s="80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spans="1:24" s="54" customFormat="1" ht="20.25" x14ac:dyDescent="0.3">
      <c r="A187" s="2"/>
      <c r="B187" s="151"/>
      <c r="C187" s="226"/>
      <c r="D187" s="212"/>
      <c r="E187" s="2"/>
      <c r="F187" s="2"/>
      <c r="G187" s="2"/>
      <c r="H187" s="55"/>
      <c r="K187" s="80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spans="1:24" s="54" customFormat="1" x14ac:dyDescent="0.3">
      <c r="A188" s="2"/>
      <c r="B188" s="2"/>
      <c r="C188" s="2"/>
      <c r="D188" s="55"/>
      <c r="E188" s="2"/>
      <c r="F188" s="2"/>
      <c r="G188" s="2"/>
      <c r="H188" s="55"/>
      <c r="K188" s="80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1:24" s="54" customFormat="1" x14ac:dyDescent="0.3">
      <c r="A189" s="2"/>
      <c r="B189" s="151"/>
      <c r="C189" s="125"/>
      <c r="D189" s="205"/>
      <c r="E189" s="235"/>
      <c r="F189" s="215"/>
      <c r="G189" s="206"/>
      <c r="H189" s="206"/>
      <c r="K189" s="80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spans="1:24" s="54" customFormat="1" x14ac:dyDescent="0.3">
      <c r="A190" s="2"/>
      <c r="B190" s="2"/>
      <c r="C190" s="2"/>
      <c r="D190" s="55"/>
      <c r="E190" s="2"/>
      <c r="F190" s="2"/>
      <c r="G190" s="2"/>
      <c r="H190" s="55"/>
      <c r="K190" s="80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spans="1:24" s="54" customFormat="1" x14ac:dyDescent="0.3">
      <c r="A191" s="2"/>
      <c r="B191" s="151"/>
      <c r="C191" s="125"/>
      <c r="D191" s="205"/>
      <c r="E191" s="235"/>
      <c r="F191" s="215"/>
      <c r="G191" s="206"/>
      <c r="H191" s="206"/>
      <c r="K191" s="80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1:24" s="54" customFormat="1" x14ac:dyDescent="0.3">
      <c r="A192" s="2"/>
      <c r="B192" s="151"/>
      <c r="C192" s="125"/>
      <c r="D192" s="205"/>
      <c r="E192" s="235"/>
      <c r="F192" s="215"/>
      <c r="G192" s="206"/>
      <c r="H192" s="206"/>
      <c r="K192" s="80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spans="1:24" s="54" customFormat="1" x14ac:dyDescent="0.3">
      <c r="A193" s="2"/>
      <c r="B193" s="2"/>
      <c r="C193" s="2"/>
      <c r="D193" s="55"/>
      <c r="E193" s="2"/>
      <c r="F193" s="2"/>
      <c r="G193" s="2"/>
      <c r="H193" s="2"/>
      <c r="K193" s="80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spans="1:24" s="54" customFormat="1" x14ac:dyDescent="0.3">
      <c r="A194" s="2"/>
      <c r="B194" s="2"/>
      <c r="C194" s="2"/>
      <c r="D194" s="55"/>
      <c r="E194" s="2"/>
      <c r="F194" s="2"/>
      <c r="G194" s="2"/>
      <c r="H194" s="2"/>
      <c r="K194" s="80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1:24" s="54" customFormat="1" x14ac:dyDescent="0.3">
      <c r="A195" s="2"/>
      <c r="B195" s="2"/>
      <c r="C195" s="2"/>
      <c r="D195" s="55"/>
      <c r="E195" s="2"/>
      <c r="F195" s="2"/>
      <c r="G195" s="2"/>
      <c r="H195" s="2"/>
      <c r="K195" s="80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1:24" s="54" customFormat="1" x14ac:dyDescent="0.3">
      <c r="A196" s="2"/>
      <c r="B196" s="2"/>
      <c r="C196" s="2"/>
      <c r="D196" s="55"/>
      <c r="E196" s="2"/>
      <c r="F196" s="2"/>
      <c r="G196" s="2"/>
      <c r="H196" s="2"/>
      <c r="K196" s="80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1:24" s="54" customFormat="1" x14ac:dyDescent="0.3">
      <c r="D197" s="80"/>
      <c r="K197" s="80"/>
    </row>
    <row r="198" spans="1:24" s="54" customFormat="1" x14ac:dyDescent="0.3">
      <c r="D198" s="80"/>
      <c r="K198" s="80"/>
    </row>
    <row r="199" spans="1:24" s="54" customFormat="1" x14ac:dyDescent="0.3">
      <c r="D199" s="80"/>
      <c r="K199" s="80"/>
    </row>
    <row r="200" spans="1:24" s="54" customFormat="1" x14ac:dyDescent="0.3">
      <c r="D200" s="80"/>
      <c r="K200" s="80"/>
    </row>
    <row r="201" spans="1:24" s="54" customFormat="1" x14ac:dyDescent="0.3">
      <c r="D201" s="80"/>
      <c r="E201" s="112"/>
      <c r="H201" s="80"/>
      <c r="K201" s="80"/>
    </row>
    <row r="202" spans="1:24" s="54" customFormat="1" x14ac:dyDescent="0.3">
      <c r="D202" s="80"/>
      <c r="H202" s="80"/>
      <c r="K202" s="80"/>
    </row>
  </sheetData>
  <mergeCells count="1">
    <mergeCell ref="B1:H1"/>
  </mergeCells>
  <pageMargins left="0.25" right="0.25" top="0.42" bottom="0.75" header="0.3" footer="0.3"/>
  <pageSetup scale="35" fitToHeight="0" orientation="portrait" r:id="rId1"/>
  <rowBreaks count="1" manualBreakCount="1">
    <brk id="103" min="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Estado de Situación</vt:lpstr>
      <vt:lpstr>Notas 7-16</vt:lpstr>
      <vt:lpstr>'Estado de Situación'!Área_de_impresión</vt:lpstr>
      <vt:lpstr>'Notas 7-16'!Área_de_impresión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Cirilo J. Mercado Paulino</dc:creator>
  <cp:lastModifiedBy>Taina S. Ameye Perez</cp:lastModifiedBy>
  <cp:lastPrinted>2025-07-14T17:15:47Z</cp:lastPrinted>
  <dcterms:created xsi:type="dcterms:W3CDTF">2025-07-14T14:01:14Z</dcterms:created>
  <dcterms:modified xsi:type="dcterms:W3CDTF">2025-07-14T17:32:07Z</dcterms:modified>
</cp:coreProperties>
</file>