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16.11.18\Direccion Financiera\2. Departamento de Contabilidad\13- ESTADOS FINANCIEROS\ESTADOS FINANCIEROS 2025\Estados Para Transparencia\"/>
    </mc:Choice>
  </mc:AlternateContent>
  <bookViews>
    <workbookView xWindow="0" yWindow="0" windowWidth="28800" windowHeight="12180" activeTab="1"/>
  </bookViews>
  <sheets>
    <sheet name="Notas 7-16" sheetId="1" r:id="rId1"/>
    <sheet name="Estado de Situación" sheetId="3" r:id="rId2"/>
  </sheets>
  <externalReferences>
    <externalReference r:id="rId3"/>
  </externalReferences>
  <definedNames>
    <definedName name="_xlnm.Print_Area" localSheetId="1">'Estado de Situación'!$A$5:$D$64</definedName>
    <definedName name="_xlnm.Print_Area" localSheetId="0">'Notas 7-16'!$A$1:$H$187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9" i="3" l="1"/>
  <c r="C38" i="3"/>
  <c r="C40" i="3" s="1"/>
  <c r="C30" i="3"/>
  <c r="C29" i="3"/>
  <c r="C28" i="3"/>
  <c r="C31" i="3" s="1"/>
  <c r="C33" i="3" s="1"/>
  <c r="C42" i="3" s="1"/>
  <c r="C21" i="3"/>
  <c r="C20" i="3"/>
  <c r="C19" i="3"/>
  <c r="C22" i="3" s="1"/>
  <c r="C15" i="3"/>
  <c r="C14" i="3"/>
  <c r="C13" i="3"/>
  <c r="C16" i="3" s="1"/>
  <c r="C24" i="3" s="1"/>
  <c r="D193" i="1" l="1"/>
  <c r="D192" i="1"/>
  <c r="D186" i="1"/>
  <c r="D166" i="1"/>
  <c r="D165" i="1"/>
  <c r="F155" i="1"/>
  <c r="D111" i="1"/>
  <c r="E96" i="1"/>
  <c r="D96" i="1"/>
  <c r="G95" i="1"/>
  <c r="F94" i="1"/>
  <c r="G94" i="1" s="1"/>
  <c r="F93" i="1"/>
  <c r="G93" i="1" s="1"/>
  <c r="F92" i="1"/>
  <c r="G92" i="1" s="1"/>
  <c r="F91" i="1"/>
  <c r="G91" i="1" s="1"/>
  <c r="G90" i="1"/>
  <c r="G89" i="1"/>
  <c r="G88" i="1"/>
  <c r="G87" i="1"/>
  <c r="G86" i="1"/>
  <c r="G85" i="1"/>
  <c r="G84" i="1"/>
  <c r="D81" i="1"/>
  <c r="D72" i="1"/>
  <c r="G60" i="1"/>
  <c r="G63" i="1" s="1"/>
  <c r="E60" i="1"/>
  <c r="D60" i="1"/>
  <c r="D65" i="1" s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E32" i="1"/>
  <c r="F31" i="1"/>
  <c r="D30" i="1"/>
  <c r="F30" i="1" s="1"/>
  <c r="F29" i="1"/>
  <c r="F28" i="1"/>
  <c r="D18" i="1"/>
  <c r="D19" i="1" s="1"/>
  <c r="D6" i="1"/>
  <c r="D9" i="1" s="1"/>
  <c r="D113" i="1" l="1"/>
  <c r="E81" i="1"/>
  <c r="G96" i="1"/>
  <c r="D167" i="1"/>
  <c r="F32" i="1"/>
  <c r="D194" i="1"/>
  <c r="F60" i="1"/>
  <c r="H60" i="1"/>
  <c r="H63" i="1" s="1"/>
  <c r="H65" i="1" s="1"/>
  <c r="F96" i="1"/>
  <c r="F63" i="1"/>
  <c r="F65" i="1" s="1"/>
  <c r="D32" i="1"/>
  <c r="D63" i="1"/>
</calcChain>
</file>

<file path=xl/sharedStrings.xml><?xml version="1.0" encoding="utf-8"?>
<sst xmlns="http://schemas.openxmlformats.org/spreadsheetml/2006/main" count="252" uniqueCount="227">
  <si>
    <t>Nota #7 Efectivo y equivalentes de efectivo.</t>
  </si>
  <si>
    <t>Un detalle del efectivo y equivalente de efectivo ales como sigue:</t>
  </si>
  <si>
    <t xml:space="preserve">                    Descripción                                                                                   </t>
  </si>
  <si>
    <t>Caja chica</t>
  </si>
  <si>
    <t xml:space="preserve">Efectivo Equivalente al Final del Ejercicio  </t>
  </si>
  <si>
    <t>Nota #8  Inventario</t>
  </si>
  <si>
    <t xml:space="preserve">Materiales en Álmacen Inventario Inical </t>
  </si>
  <si>
    <t>Mas: Compras</t>
  </si>
  <si>
    <t>Menos: Consumo</t>
  </si>
  <si>
    <t>Inventario final</t>
  </si>
  <si>
    <t xml:space="preserve">                                                                                                    </t>
  </si>
  <si>
    <t>Nota #9  Otros Activos Corrientes</t>
  </si>
  <si>
    <t>Un detalle de los pagos anticipados al es como sigue:</t>
  </si>
  <si>
    <t xml:space="preserve">Valor pagado </t>
  </si>
  <si>
    <t xml:space="preserve">Amortizacion </t>
  </si>
  <si>
    <t xml:space="preserve">Balance </t>
  </si>
  <si>
    <t>Seguros Pagados por Adelantado</t>
  </si>
  <si>
    <t>Licencias de Software</t>
  </si>
  <si>
    <t>Anticipos pagados a proveedores l/p</t>
  </si>
  <si>
    <t>Anticipos pagados a proveedores c/p</t>
  </si>
  <si>
    <t>Total</t>
  </si>
  <si>
    <t>Nota #10  Propiedad planta y equipo (Bienes en Uso Neto)</t>
  </si>
  <si>
    <t>Un detalle de los activos fijos al es como sigue:</t>
  </si>
  <si>
    <t>Partidas</t>
  </si>
  <si>
    <t>Valor de adquisicion</t>
  </si>
  <si>
    <t>Valor de mercado</t>
  </si>
  <si>
    <t>Depreciacion  del mes</t>
  </si>
  <si>
    <t xml:space="preserve">Mueble de Oficina y estanteria </t>
  </si>
  <si>
    <t xml:space="preserve">Muebles de Alojamiento </t>
  </si>
  <si>
    <t xml:space="preserve">Equipo de Computo </t>
  </si>
  <si>
    <t xml:space="preserve">Electrodomesticos </t>
  </si>
  <si>
    <t xml:space="preserve">Otros Mobiliarios y Equipo no Identificados </t>
  </si>
  <si>
    <t xml:space="preserve">Equipos y aparatos audiovisuales </t>
  </si>
  <si>
    <t xml:space="preserve">Camara Fotográficas y de video </t>
  </si>
  <si>
    <t>Equipos Recreativos</t>
  </si>
  <si>
    <t xml:space="preserve"> Equipo médico y de laboratorio</t>
  </si>
  <si>
    <t xml:space="preserve">Automóviles y camiones </t>
  </si>
  <si>
    <t>Carroceria y Remolques</t>
  </si>
  <si>
    <t xml:space="preserve"> Equipo de elevación  </t>
  </si>
  <si>
    <t>Otros equipos de transporte</t>
  </si>
  <si>
    <t xml:space="preserve">Maquinarias y Equipo Industrial </t>
  </si>
  <si>
    <t>Sistemas de aire acondicionado, calefacción y refrigeración industrial y comercial pag 49</t>
  </si>
  <si>
    <t xml:space="preserve">Equipos de Comunicación, telecomunicaciones y señalamiento </t>
  </si>
  <si>
    <t xml:space="preserve">Equipo de Generacion Electrica,aparatos y accesorios electricos </t>
  </si>
  <si>
    <t>Herramientas y máquinas-herramientas</t>
  </si>
  <si>
    <t>Otros equipos</t>
  </si>
  <si>
    <t>Equipos de seguridad</t>
  </si>
  <si>
    <t>Antigüedades, bienes artísticos y otros objetos de arte</t>
  </si>
  <si>
    <t>Otras estructuras y objetos de valor</t>
  </si>
  <si>
    <t xml:space="preserve">Total de activos fijos tangibles </t>
  </si>
  <si>
    <t>Total Activos Neto</t>
  </si>
  <si>
    <t>Nota #11 Activos Intangibles (Bienes Intangibles Netos)</t>
  </si>
  <si>
    <t>Un detalle de las partidas de activos intangibles al es como sigue:</t>
  </si>
  <si>
    <t>Valor</t>
  </si>
  <si>
    <t>Programas de informatica y base de datos</t>
  </si>
  <si>
    <t xml:space="preserve">Depreciación del periodo </t>
  </si>
  <si>
    <t>Depreciacion acumulada</t>
  </si>
  <si>
    <t>Total Neto valor en libro</t>
  </si>
  <si>
    <t xml:space="preserve">Nota# 12 Obras en edificacion </t>
  </si>
  <si>
    <t xml:space="preserve">Cuenta No. </t>
  </si>
  <si>
    <t>Obras para edificacion no residencial</t>
  </si>
  <si>
    <t xml:space="preserve">Monto bruto </t>
  </si>
  <si>
    <t xml:space="preserve">Anticipo sin amortizar </t>
  </si>
  <si>
    <t>Avance 20% Contrato original</t>
  </si>
  <si>
    <t xml:space="preserve">Avance completivo </t>
  </si>
  <si>
    <t>2.7.1.2.01</t>
  </si>
  <si>
    <t>Cubicaciones</t>
  </si>
  <si>
    <t xml:space="preserve">Amortizacion de anticipo </t>
  </si>
  <si>
    <t xml:space="preserve">Retencion según contrato </t>
  </si>
  <si>
    <t>Cubicacion No 1</t>
  </si>
  <si>
    <t>Cubicacion No 2</t>
  </si>
  <si>
    <t>Cubicacion No 3 y de arrastre No. 1</t>
  </si>
  <si>
    <t>Cubicacion No 4</t>
  </si>
  <si>
    <t>Cubicacion No. 5</t>
  </si>
  <si>
    <t>Cubicacion No. 6</t>
  </si>
  <si>
    <t>Cubicacion No. 7</t>
  </si>
  <si>
    <t>Cubicacion No. 8</t>
  </si>
  <si>
    <t>Cubicacion No. 9</t>
  </si>
  <si>
    <t>Cubicacion No. 10</t>
  </si>
  <si>
    <t>Cubicacion No. 11</t>
  </si>
  <si>
    <t xml:space="preserve">Subtotal </t>
  </si>
  <si>
    <t>2.7.1.5.01</t>
  </si>
  <si>
    <t>Supervisión e inspección de obras en edificaciones</t>
  </si>
  <si>
    <t>Acumulado 2024</t>
  </si>
  <si>
    <t xml:space="preserve">Total </t>
  </si>
  <si>
    <t>Nota#  13 Cuentas por Pagar</t>
  </si>
  <si>
    <t>Un detalle de las cuentas por pagar a corto plazo al corte de septiembre es como sigue:</t>
  </si>
  <si>
    <t>Suplidor</t>
  </si>
  <si>
    <t>Fecha</t>
  </si>
  <si>
    <t>Factura NCF</t>
  </si>
  <si>
    <t>Nota#  14  Retencones por pagar</t>
  </si>
  <si>
    <t>Un detalle de las Retenciones por pagar sigue:</t>
  </si>
  <si>
    <t>TSS</t>
  </si>
  <si>
    <t>IR3</t>
  </si>
  <si>
    <t>IR17</t>
  </si>
  <si>
    <t>IT1</t>
  </si>
  <si>
    <t xml:space="preserve">Fondo de los trabajadores </t>
  </si>
  <si>
    <t>Codia</t>
  </si>
  <si>
    <t xml:space="preserve">Nota# 15 Otras retenciones por pagar </t>
  </si>
  <si>
    <t xml:space="preserve">Retenciones según contrato (Numeral 3.2.3) -
C&amp;E PRESUPUESTOS Y CONSTRUCCIONES SA 
</t>
  </si>
  <si>
    <t>Cubicación No. 1</t>
  </si>
  <si>
    <t>Cubicación No. 2</t>
  </si>
  <si>
    <t>Cubicación No. 3 y Arrastre No. 1</t>
  </si>
  <si>
    <t>Cubicación No. 4</t>
  </si>
  <si>
    <t>Cubicación No. 5</t>
  </si>
  <si>
    <t>Cubicación No. 6</t>
  </si>
  <si>
    <t>Cubicación No. 7</t>
  </si>
  <si>
    <t xml:space="preserve">Nota#  16 Patrimonio Institucional </t>
  </si>
  <si>
    <t>Resultado Periodos Anteriores</t>
  </si>
  <si>
    <t>Resultado  acumulado</t>
  </si>
  <si>
    <t xml:space="preserve">Depreciacion Acumulada </t>
  </si>
  <si>
    <t>Valor en libro</t>
  </si>
  <si>
    <t>Monto antes de retenciones de ley</t>
  </si>
  <si>
    <t>TRIBUNAL SUPERIOR ELECTORAL</t>
  </si>
  <si>
    <t>BALANCE GENERAL</t>
  </si>
  <si>
    <t xml:space="preserve"> (Valores en RD$)</t>
  </si>
  <si>
    <t>Activos</t>
  </si>
  <si>
    <t>Activos corrientes</t>
  </si>
  <si>
    <t xml:space="preserve">Disponibilidades (Notas 7) </t>
  </si>
  <si>
    <t>Inventario de Consumo (Nota 08)</t>
  </si>
  <si>
    <t>Otros Activos Corrientes (Nota 09)</t>
  </si>
  <si>
    <t>Total activos corrientes</t>
  </si>
  <si>
    <t>Activos no corrientes</t>
  </si>
  <si>
    <t>Bienes en Uso Neto (Nota 10)</t>
  </si>
  <si>
    <t>Bienes Intangibles Netos (Nota 11)</t>
  </si>
  <si>
    <t>Obras en edificacion (Nota 12)</t>
  </si>
  <si>
    <t>Total activos no corrientes</t>
  </si>
  <si>
    <t>Total activos</t>
  </si>
  <si>
    <t>Pasivos</t>
  </si>
  <si>
    <t>Pasivos corrientes</t>
  </si>
  <si>
    <t>Cuentas por Pagar  (Nota 13)</t>
  </si>
  <si>
    <t>Retenciones por pagar (Nota 14)</t>
  </si>
  <si>
    <t>Otras retenciones por pagar (Nota 15)</t>
  </si>
  <si>
    <t>Total pasivos corrientes</t>
  </si>
  <si>
    <t>Total pasivos</t>
  </si>
  <si>
    <t xml:space="preserve">Patrimonio </t>
  </si>
  <si>
    <t>Activos Netos/Patrimonio (Nota 16)</t>
  </si>
  <si>
    <t>Rendimiento acumulado</t>
  </si>
  <si>
    <t>Resultado  del Periodo</t>
  </si>
  <si>
    <t xml:space="preserve">Patrimonio Neto </t>
  </si>
  <si>
    <t>Total Activos Netos/Patrimonio mas Pasivos</t>
  </si>
  <si>
    <t xml:space="preserve">*Valores preliminares </t>
  </si>
  <si>
    <t>Elaborado  Por:</t>
  </si>
  <si>
    <t>Revisado Por:</t>
  </si>
  <si>
    <t>Taina S. Ameye Perez</t>
  </si>
  <si>
    <t>Analista II</t>
  </si>
  <si>
    <t>Enc. de Contabilidad</t>
  </si>
  <si>
    <t>Aprobado  Por:</t>
  </si>
  <si>
    <t xml:space="preserve"> Alexi Martínez Olivo</t>
  </si>
  <si>
    <t xml:space="preserve">  Director  Financiero</t>
  </si>
  <si>
    <t>Antonia Abreu Peña</t>
  </si>
  <si>
    <t>Cubicacion No. 12</t>
  </si>
  <si>
    <t>B1500000011</t>
  </si>
  <si>
    <t>Cub. 9, 10 y 11, 12</t>
  </si>
  <si>
    <t>Efectivo al final de las operaciones del mes de noviembre 2025 
(Cta. Construccion)</t>
  </si>
  <si>
    <t>Efectivo al final de las operaciones de ingreso -
egresos del mes noviembre 2025</t>
  </si>
  <si>
    <t>Un detalle de las cuenta de inventario al cierre de noviembre 2025 es como sigue:</t>
  </si>
  <si>
    <t>Inventario incial es el final del mes anterior</t>
  </si>
  <si>
    <t>Compras de acuerdo a la ejecución presupuestaria cuenta 23</t>
  </si>
  <si>
    <t xml:space="preserve">Salidas por la diferecia entre inventario final contra inventario inicial y compras (ejecucion) </t>
  </si>
  <si>
    <t xml:space="preserve">Total de acuerdo al inventario entregado por esperanza </t>
  </si>
  <si>
    <t>ALL OFFICE SOLUTIONS</t>
  </si>
  <si>
    <t>B1500003027</t>
  </si>
  <si>
    <t>ALCALDIA DEL DISTRITO NACIONAL</t>
  </si>
  <si>
    <t>B1500065496</t>
  </si>
  <si>
    <t>B1500066868</t>
  </si>
  <si>
    <t>B1500067547</t>
  </si>
  <si>
    <t>B1500066181</t>
  </si>
  <si>
    <t>COMUNICACIONES Y REDES DE SANTO DOMINGO.</t>
  </si>
  <si>
    <t>B1500000820</t>
  </si>
  <si>
    <t>AH EDITORA OFFSET, SRL.</t>
  </si>
  <si>
    <t>B1500000590</t>
  </si>
  <si>
    <t>COMISION NACIONAL DE LOS DERECHOS HUMANOS (CNDH-RD</t>
  </si>
  <si>
    <t>B1500000307</t>
  </si>
  <si>
    <t xml:space="preserve"> COMPAÑÍA DOMINICANA DE TELEFONOS, S.A (FLOTA)</t>
  </si>
  <si>
    <t>E450000096861</t>
  </si>
  <si>
    <t xml:space="preserve"> COMPAÑÍA DOMINICANA DE TELEFONOS, S.A (FIJOS)</t>
  </si>
  <si>
    <t>E450000096877</t>
  </si>
  <si>
    <t xml:space="preserve"> COMPAÑÍA DOMINICANA DE TELEFONOS, S.A (TABLETS)</t>
  </si>
  <si>
    <t>E450000097516</t>
  </si>
  <si>
    <t>CONSORCIO DE TARJETA DOMINICANA, S.A.</t>
  </si>
  <si>
    <t>E450000000656</t>
  </si>
  <si>
    <t>DISTRIBUIDORA LAGARES, SRL.</t>
  </si>
  <si>
    <t>B1500001357</t>
  </si>
  <si>
    <t>B1500001358</t>
  </si>
  <si>
    <t>DOCU GREEN, SRL.</t>
  </si>
  <si>
    <t>B1500000475</t>
  </si>
  <si>
    <t>EDITORA BUHO, SRL.</t>
  </si>
  <si>
    <t>B1500000362</t>
  </si>
  <si>
    <t>EDILTRUDIS DEL CARMEN PICHARDO SANTOS</t>
  </si>
  <si>
    <t>B1100000299</t>
  </si>
  <si>
    <t>ENERGIA QUISQUEYA, SAS</t>
  </si>
  <si>
    <t>B1500000882</t>
  </si>
  <si>
    <t>ENFOQUE DIGITAL, SRL.</t>
  </si>
  <si>
    <t>B1500001756</t>
  </si>
  <si>
    <t>GLASSELLA PASTELERIA, SRL.</t>
  </si>
  <si>
    <t>B1500000014</t>
  </si>
  <si>
    <t>HECTOR B. POLANCO PEREZ</t>
  </si>
  <si>
    <t>JOSE AUGUSTO CABRERA JIMENEZ</t>
  </si>
  <si>
    <t>B1500000061</t>
  </si>
  <si>
    <t>MAGNA MOTORS. S.A.</t>
  </si>
  <si>
    <t>E450000002280</t>
  </si>
  <si>
    <t>JAVIER SIT CAMILO HERNANDEZ</t>
  </si>
  <si>
    <t>B1500000008</t>
  </si>
  <si>
    <t>PLANETA AZUL S.A.</t>
  </si>
  <si>
    <t>E450000020878</t>
  </si>
  <si>
    <t>PROLIMPISO, SRL.</t>
  </si>
  <si>
    <t>E450000000058</t>
  </si>
  <si>
    <t>SAFETY EXTREME</t>
  </si>
  <si>
    <t>B1500000029</t>
  </si>
  <si>
    <t>SERVICIO SISTEMA MOTRIZ, A.M.G.</t>
  </si>
  <si>
    <t>B1500005840</t>
  </si>
  <si>
    <t>SIMPAPEL, SRL.</t>
  </si>
  <si>
    <t>B1500000639</t>
  </si>
  <si>
    <t>B1500000640</t>
  </si>
  <si>
    <t>SOLUCIONES EMPRESARIALES MONEGRO CRISPIN, S.A.</t>
  </si>
  <si>
    <t>B1500000115</t>
  </si>
  <si>
    <t>SUPRA SOLUTIONS, SRL.</t>
  </si>
  <si>
    <t>B1500000196</t>
  </si>
  <si>
    <t>VIAMAR, S.A.</t>
  </si>
  <si>
    <t>E450000008384</t>
  </si>
  <si>
    <t>WENDY MARIANA GOMEZ RIVERA</t>
  </si>
  <si>
    <t>B1500000107</t>
  </si>
  <si>
    <t>YINAELIS VIRGINIA CONTRERAS CARVAJAL</t>
  </si>
  <si>
    <t>B1500000068</t>
  </si>
  <si>
    <t>Un detalle de las partidas del patrimonio institucional al 30 de septiembre 2025 es como sigue:</t>
  </si>
  <si>
    <t>Al 30 DE NOVIEMBRE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</si>
</sst>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\ &quot;€&quot;_-;\-* #,##0.00\ &quot;€&quot;_-;_-* &quot;-&quot;??\ &quot;€&quot;_-;_-@_-"/>
    <numFmt numFmtId="166" formatCode="_-* #,##0.00\ _€_-;\-* #,##0.00\ _€_-;_-* &quot;-&quot;??\ _€_-;_-@_-"/>
    <numFmt numFmtId="167" formatCode="dd/mm/yyyy;@"/>
    <numFmt numFmtId="168" formatCode="_-* #,##0\ _€_-;\-* #,##0\ _€_-;_-* &quot;-&quot;??\ _€_-;_-@_-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Times New Roman"/>
      <family val="1"/>
    </font>
    <font>
      <b/>
      <sz val="16"/>
      <color theme="1"/>
      <name val="Times New Roman"/>
      <family val="1"/>
    </font>
    <font>
      <sz val="16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name val="Times New Roman"/>
      <family val="1"/>
    </font>
    <font>
      <sz val="16"/>
      <name val="Times New Roman"/>
      <family val="1"/>
    </font>
    <font>
      <b/>
      <sz val="16"/>
      <name val="Times New Roman"/>
      <family val="1"/>
    </font>
    <font>
      <sz val="16"/>
      <color rgb="FF231F20"/>
      <name val="Times New Roman"/>
      <family val="1"/>
    </font>
    <font>
      <b/>
      <sz val="14"/>
      <color rgb="FFFF0000"/>
      <name val="Times New Roman"/>
      <family val="1"/>
    </font>
    <font>
      <b/>
      <sz val="14"/>
      <name val="Times New Roman"/>
      <family val="1"/>
    </font>
    <font>
      <sz val="12"/>
      <color theme="1"/>
      <name val="Times New Roman"/>
      <family val="1"/>
    </font>
    <font>
      <b/>
      <sz val="14"/>
      <color rgb="FF231F20"/>
      <name val="Times New Roman"/>
      <family val="1"/>
    </font>
    <font>
      <sz val="14"/>
      <color rgb="FF231F20"/>
      <name val="Times New Roman"/>
      <family val="1"/>
    </font>
    <font>
      <b/>
      <u/>
      <sz val="14"/>
      <color rgb="FF231F20"/>
      <name val="Times New Roman"/>
      <family val="1"/>
    </font>
    <font>
      <sz val="16"/>
      <color rgb="FFFF0000"/>
      <name val="Times New Roman"/>
      <family val="1"/>
    </font>
    <font>
      <b/>
      <sz val="12"/>
      <color theme="1"/>
      <name val="Times New Roman"/>
      <family val="1"/>
    </font>
    <font>
      <sz val="14"/>
      <color rgb="FFFF0000"/>
      <name val="Times New Roman"/>
      <family val="1"/>
    </font>
    <font>
      <sz val="10"/>
      <name val="Arial"/>
      <family val="2"/>
    </font>
    <font>
      <sz val="14"/>
      <color rgb="FF000000"/>
      <name val="Times New Roman"/>
      <family val="1"/>
    </font>
    <font>
      <b/>
      <sz val="12"/>
      <color rgb="FF231F2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9" fillId="0" borderId="0"/>
  </cellStyleXfs>
  <cellXfs count="265">
    <xf numFmtId="0" fontId="0" fillId="0" borderId="0" xfId="0"/>
    <xf numFmtId="0" fontId="2" fillId="0" borderId="0" xfId="0" applyFont="1"/>
    <xf numFmtId="0" fontId="3" fillId="3" borderId="0" xfId="0" applyFont="1" applyFill="1" applyBorder="1" applyAlignment="1"/>
    <xf numFmtId="0" fontId="5" fillId="0" borderId="0" xfId="0" applyFont="1" applyFill="1" applyBorder="1" applyAlignment="1">
      <alignment horizontal="center"/>
    </xf>
    <xf numFmtId="43" fontId="2" fillId="0" borderId="0" xfId="0" applyNumberFormat="1" applyFont="1"/>
    <xf numFmtId="0" fontId="4" fillId="0" borderId="0" xfId="0" applyFont="1"/>
    <xf numFmtId="0" fontId="3" fillId="0" borderId="0" xfId="0" applyFont="1" applyBorder="1"/>
    <xf numFmtId="0" fontId="5" fillId="2" borderId="0" xfId="0" applyFont="1" applyFill="1" applyAlignment="1"/>
    <xf numFmtId="0" fontId="5" fillId="6" borderId="0" xfId="0" applyFont="1" applyFill="1"/>
    <xf numFmtId="0" fontId="5" fillId="6" borderId="0" xfId="0" applyFont="1" applyFill="1" applyBorder="1" applyAlignment="1"/>
    <xf numFmtId="0" fontId="2" fillId="5" borderId="0" xfId="0" applyFont="1" applyFill="1"/>
    <xf numFmtId="0" fontId="5" fillId="5" borderId="0" xfId="0" applyFont="1" applyFill="1"/>
    <xf numFmtId="14" fontId="2" fillId="0" borderId="0" xfId="0" applyNumberFormat="1" applyFont="1"/>
    <xf numFmtId="0" fontId="3" fillId="0" borderId="0" xfId="0" applyFont="1"/>
    <xf numFmtId="0" fontId="3" fillId="0" borderId="0" xfId="0" applyFont="1" applyFill="1" applyBorder="1" applyAlignment="1"/>
    <xf numFmtId="17" fontId="2" fillId="0" borderId="0" xfId="0" applyNumberFormat="1" applyFont="1"/>
    <xf numFmtId="17" fontId="2" fillId="0" borderId="0" xfId="0" applyNumberFormat="1" applyFont="1" applyAlignment="1">
      <alignment horizontal="left"/>
    </xf>
    <xf numFmtId="0" fontId="3" fillId="0" borderId="0" xfId="0" applyFont="1" applyFill="1" applyBorder="1" applyAlignment="1">
      <alignment horizontal="left"/>
    </xf>
    <xf numFmtId="39" fontId="8" fillId="0" borderId="1" xfId="1" applyNumberFormat="1" applyFont="1" applyFill="1" applyBorder="1" applyAlignment="1">
      <alignment horizontal="right"/>
    </xf>
    <xf numFmtId="43" fontId="2" fillId="5" borderId="0" xfId="2" applyFont="1" applyFill="1"/>
    <xf numFmtId="164" fontId="3" fillId="0" borderId="0" xfId="1" applyFont="1" applyFill="1" applyBorder="1"/>
    <xf numFmtId="0" fontId="4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center" wrapText="1"/>
    </xf>
    <xf numFmtId="43" fontId="2" fillId="0" borderId="0" xfId="0" applyNumberFormat="1" applyFont="1" applyBorder="1"/>
    <xf numFmtId="0" fontId="5" fillId="0" borderId="0" xfId="0" applyFont="1" applyAlignment="1">
      <alignment wrapText="1"/>
    </xf>
    <xf numFmtId="0" fontId="2" fillId="0" borderId="0" xfId="0" applyFont="1" applyFill="1" applyBorder="1"/>
    <xf numFmtId="167" fontId="2" fillId="0" borderId="0" xfId="0" applyNumberFormat="1" applyFont="1" applyFill="1" applyBorder="1" applyAlignment="1">
      <alignment horizontal="right" vertical="center" wrapText="1"/>
    </xf>
    <xf numFmtId="0" fontId="2" fillId="0" borderId="0" xfId="0" applyFont="1" applyAlignment="1"/>
    <xf numFmtId="0" fontId="12" fillId="0" borderId="0" xfId="0" applyFont="1"/>
    <xf numFmtId="0" fontId="13" fillId="0" borderId="0" xfId="0" applyFont="1" applyAlignment="1">
      <alignment vertical="center"/>
    </xf>
    <xf numFmtId="0" fontId="2" fillId="0" borderId="0" xfId="0" applyFont="1" applyBorder="1"/>
    <xf numFmtId="0" fontId="12" fillId="0" borderId="0" xfId="0" applyFont="1" applyBorder="1"/>
    <xf numFmtId="166" fontId="13" fillId="0" borderId="0" xfId="5" applyNumberFormat="1" applyFont="1" applyFill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0" fontId="13" fillId="0" borderId="0" xfId="0" applyFont="1" applyAlignment="1">
      <alignment vertical="center" wrapText="1"/>
    </xf>
    <xf numFmtId="166" fontId="13" fillId="0" borderId="0" xfId="5" applyNumberFormat="1" applyFont="1" applyAlignment="1">
      <alignment vertical="center" wrapText="1"/>
    </xf>
    <xf numFmtId="0" fontId="13" fillId="0" borderId="0" xfId="0" applyFont="1" applyBorder="1" applyAlignment="1">
      <alignment vertical="center" wrapText="1"/>
    </xf>
    <xf numFmtId="37" fontId="13" fillId="0" borderId="0" xfId="0" applyNumberFormat="1" applyFont="1" applyAlignment="1">
      <alignment horizontal="left" vertical="center" wrapText="1"/>
    </xf>
    <xf numFmtId="37" fontId="13" fillId="0" borderId="0" xfId="0" applyNumberFormat="1" applyFont="1" applyAlignment="1">
      <alignment vertical="center" wrapText="1"/>
    </xf>
    <xf numFmtId="166" fontId="2" fillId="0" borderId="0" xfId="5" applyNumberFormat="1" applyFont="1" applyFill="1" applyAlignment="1">
      <alignment horizontal="right" vertical="center" wrapText="1"/>
    </xf>
    <xf numFmtId="37" fontId="14" fillId="0" borderId="0" xfId="0" applyNumberFormat="1" applyFont="1" applyAlignment="1">
      <alignment horizontal="left" vertical="center" wrapText="1"/>
    </xf>
    <xf numFmtId="37" fontId="14" fillId="0" borderId="0" xfId="0" applyNumberFormat="1" applyFont="1" applyAlignment="1">
      <alignment horizontal="left" vertical="center" wrapText="1" indent="1"/>
    </xf>
    <xf numFmtId="168" fontId="14" fillId="0" borderId="0" xfId="5" applyNumberFormat="1" applyFont="1" applyFill="1" applyAlignment="1">
      <alignment horizontal="right" vertical="center" wrapText="1"/>
    </xf>
    <xf numFmtId="168" fontId="14" fillId="0" borderId="0" xfId="5" applyNumberFormat="1" applyFont="1" applyBorder="1" applyAlignment="1">
      <alignment horizontal="center" vertical="center" wrapText="1"/>
    </xf>
    <xf numFmtId="168" fontId="12" fillId="0" borderId="0" xfId="0" applyNumberFormat="1" applyFont="1" applyBorder="1"/>
    <xf numFmtId="0" fontId="14" fillId="0" borderId="0" xfId="0" applyFont="1" applyBorder="1" applyAlignment="1">
      <alignment horizontal="left" vertical="center" wrapText="1" indent="1"/>
    </xf>
    <xf numFmtId="168" fontId="14" fillId="0" borderId="0" xfId="5" applyNumberFormat="1" applyFont="1" applyBorder="1" applyAlignment="1">
      <alignment horizontal="left" vertical="center" wrapText="1"/>
    </xf>
    <xf numFmtId="166" fontId="2" fillId="0" borderId="0" xfId="5" applyFont="1" applyBorder="1" applyAlignment="1">
      <alignment horizontal="right"/>
    </xf>
    <xf numFmtId="166" fontId="12" fillId="0" borderId="0" xfId="5" applyFont="1" applyBorder="1"/>
    <xf numFmtId="168" fontId="14" fillId="0" borderId="2" xfId="5" applyNumberFormat="1" applyFont="1" applyFill="1" applyBorder="1" applyAlignment="1">
      <alignment horizontal="right" vertical="center" wrapText="1"/>
    </xf>
    <xf numFmtId="166" fontId="2" fillId="0" borderId="0" xfId="5" applyFont="1" applyBorder="1"/>
    <xf numFmtId="168" fontId="13" fillId="5" borderId="6" xfId="5" applyNumberFormat="1" applyFont="1" applyFill="1" applyBorder="1" applyAlignment="1">
      <alignment horizontal="right" vertical="center" wrapText="1"/>
    </xf>
    <xf numFmtId="168" fontId="13" fillId="0" borderId="0" xfId="5" applyNumberFormat="1" applyFont="1" applyBorder="1" applyAlignment="1">
      <alignment horizontal="center" vertical="center" wrapText="1"/>
    </xf>
    <xf numFmtId="168" fontId="13" fillId="0" borderId="0" xfId="5" applyNumberFormat="1" applyFont="1" applyFill="1" applyAlignment="1">
      <alignment horizontal="right" vertical="center" wrapText="1"/>
    </xf>
    <xf numFmtId="168" fontId="15" fillId="0" borderId="0" xfId="5" applyNumberFormat="1" applyFont="1" applyFill="1" applyAlignment="1">
      <alignment horizontal="right" vertical="center" wrapText="1"/>
    </xf>
    <xf numFmtId="168" fontId="15" fillId="0" borderId="0" xfId="5" applyNumberFormat="1" applyFont="1" applyBorder="1" applyAlignment="1">
      <alignment horizontal="center" vertical="center" wrapText="1"/>
    </xf>
    <xf numFmtId="168" fontId="14" fillId="5" borderId="0" xfId="5" applyNumberFormat="1" applyFont="1" applyFill="1" applyAlignment="1">
      <alignment horizontal="right" vertical="center" wrapText="1"/>
    </xf>
    <xf numFmtId="4" fontId="2" fillId="0" borderId="0" xfId="0" applyNumberFormat="1" applyFont="1" applyBorder="1"/>
    <xf numFmtId="4" fontId="12" fillId="0" borderId="0" xfId="0" applyNumberFormat="1" applyFont="1" applyBorder="1"/>
    <xf numFmtId="166" fontId="14" fillId="0" borderId="0" xfId="5" applyFont="1" applyBorder="1" applyAlignment="1">
      <alignment horizontal="center" vertical="center" wrapText="1"/>
    </xf>
    <xf numFmtId="168" fontId="13" fillId="5" borderId="7" xfId="5" applyNumberFormat="1" applyFont="1" applyFill="1" applyBorder="1" applyAlignment="1">
      <alignment horizontal="right" vertical="center" wrapText="1"/>
    </xf>
    <xf numFmtId="168" fontId="13" fillId="0" borderId="1" xfId="5" applyNumberFormat="1" applyFont="1" applyFill="1" applyBorder="1" applyAlignment="1">
      <alignment horizontal="right" vertical="center" wrapText="1"/>
    </xf>
    <xf numFmtId="39" fontId="10" fillId="0" borderId="0" xfId="5" applyNumberFormat="1" applyFont="1" applyBorder="1" applyAlignment="1">
      <alignment horizontal="right" vertical="center" wrapText="1"/>
    </xf>
    <xf numFmtId="168" fontId="12" fillId="5" borderId="0" xfId="0" applyNumberFormat="1" applyFont="1" applyFill="1" applyBorder="1"/>
    <xf numFmtId="37" fontId="12" fillId="0" borderId="0" xfId="0" applyNumberFormat="1" applyFont="1"/>
    <xf numFmtId="37" fontId="13" fillId="0" borderId="0" xfId="0" applyNumberFormat="1" applyFont="1" applyAlignment="1">
      <alignment horizontal="left" vertical="center" wrapText="1" indent="1"/>
    </xf>
    <xf numFmtId="168" fontId="2" fillId="0" borderId="0" xfId="5" applyNumberFormat="1" applyFont="1" applyFill="1" applyAlignment="1">
      <alignment horizontal="right" vertical="center" wrapText="1"/>
    </xf>
    <xf numFmtId="168" fontId="2" fillId="0" borderId="0" xfId="5" applyNumberFormat="1" applyFont="1" applyBorder="1" applyAlignment="1">
      <alignment vertical="center" wrapText="1"/>
    </xf>
    <xf numFmtId="166" fontId="12" fillId="5" borderId="0" xfId="5" applyFont="1" applyFill="1" applyBorder="1"/>
    <xf numFmtId="0" fontId="13" fillId="0" borderId="0" xfId="0" applyFont="1" applyBorder="1" applyAlignment="1">
      <alignment horizontal="left" vertical="center" wrapText="1" indent="1"/>
    </xf>
    <xf numFmtId="168" fontId="13" fillId="0" borderId="0" xfId="5" applyNumberFormat="1" applyFont="1" applyAlignment="1">
      <alignment vertical="center" wrapText="1"/>
    </xf>
    <xf numFmtId="168" fontId="14" fillId="0" borderId="0" xfId="5" applyNumberFormat="1" applyFont="1" applyBorder="1" applyAlignment="1">
      <alignment horizontal="right" vertical="center" wrapText="1"/>
    </xf>
    <xf numFmtId="0" fontId="12" fillId="5" borderId="0" xfId="0" applyFont="1" applyFill="1" applyBorder="1"/>
    <xf numFmtId="168" fontId="6" fillId="0" borderId="0" xfId="5" applyNumberFormat="1" applyFont="1" applyFill="1" applyBorder="1" applyAlignment="1">
      <alignment horizontal="right" vertical="center" wrapText="1"/>
    </xf>
    <xf numFmtId="168" fontId="14" fillId="0" borderId="0" xfId="5" applyNumberFormat="1" applyFont="1" applyFill="1" applyBorder="1" applyAlignment="1">
      <alignment horizontal="right" vertical="center" wrapText="1"/>
    </xf>
    <xf numFmtId="168" fontId="13" fillId="0" borderId="0" xfId="5" applyNumberFormat="1" applyFont="1" applyFill="1" applyBorder="1" applyAlignment="1">
      <alignment horizontal="right" vertical="center" wrapText="1"/>
    </xf>
    <xf numFmtId="166" fontId="13" fillId="0" borderId="0" xfId="5" applyFont="1" applyBorder="1" applyAlignment="1">
      <alignment horizontal="center" vertical="center" wrapText="1"/>
    </xf>
    <xf numFmtId="166" fontId="16" fillId="0" borderId="0" xfId="5" applyFont="1" applyBorder="1"/>
    <xf numFmtId="43" fontId="14" fillId="0" borderId="0" xfId="0" applyNumberFormat="1" applyFont="1" applyBorder="1" applyAlignment="1">
      <alignment horizontal="left" vertical="center" wrapText="1" indent="1"/>
    </xf>
    <xf numFmtId="10" fontId="14" fillId="0" borderId="0" xfId="4" applyNumberFormat="1" applyFont="1" applyBorder="1" applyAlignment="1">
      <alignment horizontal="center" vertical="center" wrapText="1"/>
    </xf>
    <xf numFmtId="166" fontId="5" fillId="0" borderId="0" xfId="5" applyFont="1" applyBorder="1"/>
    <xf numFmtId="168" fontId="17" fillId="0" borderId="0" xfId="0" applyNumberFormat="1" applyFont="1" applyBorder="1"/>
    <xf numFmtId="0" fontId="5" fillId="0" borderId="0" xfId="0" applyFont="1" applyBorder="1"/>
    <xf numFmtId="0" fontId="17" fillId="0" borderId="0" xfId="0" applyFont="1"/>
    <xf numFmtId="166" fontId="2" fillId="0" borderId="0" xfId="5" applyNumberFormat="1" applyFont="1" applyFill="1"/>
    <xf numFmtId="166" fontId="18" fillId="0" borderId="0" xfId="5" applyFont="1" applyBorder="1"/>
    <xf numFmtId="168" fontId="18" fillId="0" borderId="0" xfId="0" applyNumberFormat="1" applyFont="1" applyBorder="1"/>
    <xf numFmtId="0" fontId="2" fillId="5" borderId="0" xfId="6" applyFont="1" applyFill="1" applyBorder="1" applyAlignment="1">
      <alignment horizontal="left"/>
    </xf>
    <xf numFmtId="168" fontId="2" fillId="0" borderId="0" xfId="0" applyNumberFormat="1" applyFont="1" applyBorder="1"/>
    <xf numFmtId="0" fontId="14" fillId="0" borderId="0" xfId="0" applyFont="1" applyAlignment="1">
      <alignment vertical="center"/>
    </xf>
    <xf numFmtId="166" fontId="2" fillId="0" borderId="0" xfId="5" applyFont="1"/>
    <xf numFmtId="168" fontId="12" fillId="0" borderId="0" xfId="0" applyNumberFormat="1" applyFont="1"/>
    <xf numFmtId="0" fontId="2" fillId="0" borderId="0" xfId="0" applyFont="1" applyAlignment="1">
      <alignment wrapText="1"/>
    </xf>
    <xf numFmtId="166" fontId="20" fillId="0" borderId="0" xfId="5" applyNumberFormat="1" applyFont="1" applyFill="1" applyAlignment="1">
      <alignment horizontal="center" vertical="center" wrapText="1"/>
    </xf>
    <xf numFmtId="0" fontId="2" fillId="5" borderId="0" xfId="6" applyFont="1" applyFill="1" applyBorder="1" applyAlignment="1"/>
    <xf numFmtId="0" fontId="2" fillId="5" borderId="0" xfId="6" applyFont="1" applyFill="1" applyBorder="1" applyAlignment="1">
      <alignment wrapText="1"/>
    </xf>
    <xf numFmtId="166" fontId="2" fillId="0" borderId="0" xfId="5" applyNumberFormat="1" applyFont="1" applyFill="1" applyBorder="1" applyAlignment="1">
      <alignment horizontal="right"/>
    </xf>
    <xf numFmtId="0" fontId="6" fillId="0" borderId="0" xfId="6" applyFont="1" applyBorder="1" applyAlignment="1">
      <alignment horizontal="center"/>
    </xf>
    <xf numFmtId="0" fontId="20" fillId="7" borderId="0" xfId="0" applyFont="1" applyFill="1" applyBorder="1" applyAlignment="1">
      <alignment horizontal="center" vertical="center" wrapText="1"/>
    </xf>
    <xf numFmtId="0" fontId="5" fillId="0" borderId="0" xfId="6" applyFont="1" applyFill="1" applyBorder="1" applyAlignment="1">
      <alignment horizontal="left"/>
    </xf>
    <xf numFmtId="0" fontId="5" fillId="0" borderId="0" xfId="0" applyFont="1" applyBorder="1" applyAlignment="1"/>
    <xf numFmtId="166" fontId="5" fillId="0" borderId="0" xfId="5" applyNumberFormat="1" applyFont="1" applyFill="1" applyBorder="1" applyAlignment="1">
      <alignment horizontal="right"/>
    </xf>
    <xf numFmtId="0" fontId="2" fillId="5" borderId="0" xfId="6" applyFont="1" applyFill="1" applyBorder="1" applyAlignment="1">
      <alignment horizontal="center"/>
    </xf>
    <xf numFmtId="0" fontId="5" fillId="5" borderId="0" xfId="6" applyFont="1" applyFill="1" applyBorder="1" applyAlignment="1"/>
    <xf numFmtId="0" fontId="5" fillId="5" borderId="0" xfId="6" applyFont="1" applyFill="1" applyBorder="1" applyAlignment="1">
      <alignment horizontal="center"/>
    </xf>
    <xf numFmtId="166" fontId="2" fillId="0" borderId="0" xfId="5" applyNumberFormat="1" applyFont="1" applyFill="1" applyBorder="1" applyAlignment="1">
      <alignment horizontal="center"/>
    </xf>
    <xf numFmtId="0" fontId="12" fillId="5" borderId="0" xfId="6" applyFont="1" applyFill="1" applyBorder="1" applyAlignment="1">
      <alignment horizontal="center"/>
    </xf>
    <xf numFmtId="166" fontId="12" fillId="0" borderId="0" xfId="5" applyNumberFormat="1" applyFont="1" applyFill="1" applyBorder="1" applyAlignment="1"/>
    <xf numFmtId="0" fontId="12" fillId="5" borderId="0" xfId="6" applyFont="1" applyFill="1" applyBorder="1" applyAlignment="1">
      <alignment horizontal="left"/>
    </xf>
    <xf numFmtId="166" fontId="12" fillId="0" borderId="0" xfId="5" applyNumberFormat="1" applyFont="1" applyFill="1"/>
    <xf numFmtId="0" fontId="12" fillId="5" borderId="0" xfId="6" applyFont="1" applyFill="1" applyBorder="1" applyAlignment="1"/>
    <xf numFmtId="166" fontId="4" fillId="0" borderId="0" xfId="5" applyFont="1" applyFill="1" applyBorder="1" applyAlignment="1">
      <alignment horizontal="right"/>
    </xf>
    <xf numFmtId="166" fontId="4" fillId="0" borderId="0" xfId="5" applyFont="1" applyFill="1"/>
    <xf numFmtId="166" fontId="3" fillId="4" borderId="1" xfId="5" applyFont="1" applyFill="1" applyBorder="1"/>
    <xf numFmtId="166" fontId="4" fillId="0" borderId="0" xfId="5" applyFont="1" applyFill="1" applyBorder="1" applyAlignment="1">
      <alignment horizontal="right" vertical="center" wrapText="1"/>
    </xf>
    <xf numFmtId="166" fontId="7" fillId="0" borderId="0" xfId="5" applyFont="1" applyFill="1" applyBorder="1" applyAlignment="1">
      <alignment horizontal="right" vertical="center" wrapText="1"/>
    </xf>
    <xf numFmtId="166" fontId="4" fillId="5" borderId="0" xfId="5" applyFont="1" applyFill="1" applyBorder="1" applyAlignment="1">
      <alignment horizontal="right" vertical="center" wrapText="1"/>
    </xf>
    <xf numFmtId="166" fontId="3" fillId="2" borderId="1" xfId="5" applyFont="1" applyFill="1" applyBorder="1" applyAlignment="1">
      <alignment horizontal="right"/>
    </xf>
    <xf numFmtId="166" fontId="2" fillId="0" borderId="0" xfId="5" applyFont="1" applyFill="1" applyBorder="1"/>
    <xf numFmtId="166" fontId="2" fillId="5" borderId="0" xfId="5" applyFont="1" applyFill="1" applyBorder="1" applyAlignment="1">
      <alignment horizontal="center"/>
    </xf>
    <xf numFmtId="166" fontId="2" fillId="5" borderId="0" xfId="5" applyFont="1" applyFill="1" applyAlignment="1">
      <alignment horizontal="left"/>
    </xf>
    <xf numFmtId="166" fontId="2" fillId="5" borderId="0" xfId="5" applyFont="1" applyFill="1" applyBorder="1" applyAlignment="1">
      <alignment horizontal="left"/>
    </xf>
    <xf numFmtId="166" fontId="2" fillId="5" borderId="2" xfId="5" applyFont="1" applyFill="1" applyBorder="1" applyAlignment="1">
      <alignment horizontal="center"/>
    </xf>
    <xf numFmtId="166" fontId="2" fillId="5" borderId="2" xfId="5" applyFont="1" applyFill="1" applyBorder="1" applyAlignment="1">
      <alignment horizontal="left"/>
    </xf>
    <xf numFmtId="166" fontId="5" fillId="0" borderId="1" xfId="5" applyFont="1" applyFill="1" applyBorder="1"/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13" fillId="0" borderId="0" xfId="0" applyFont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5" fillId="0" borderId="0" xfId="6" applyFont="1" applyFill="1" applyBorder="1" applyAlignment="1">
      <alignment horizontal="center"/>
    </xf>
    <xf numFmtId="0" fontId="2" fillId="0" borderId="0" xfId="6" applyFont="1" applyFill="1" applyBorder="1" applyAlignment="1">
      <alignment horizontal="center"/>
    </xf>
    <xf numFmtId="0" fontId="2" fillId="0" borderId="0" xfId="0" applyFont="1" applyFill="1"/>
    <xf numFmtId="166" fontId="2" fillId="0" borderId="0" xfId="5" applyFont="1" applyFill="1" applyAlignment="1">
      <alignment horizontal="left"/>
    </xf>
    <xf numFmtId="0" fontId="5" fillId="0" borderId="0" xfId="0" applyFont="1" applyFill="1"/>
    <xf numFmtId="0" fontId="4" fillId="0" borderId="0" xfId="0" applyFont="1" applyFill="1"/>
    <xf numFmtId="0" fontId="5" fillId="0" borderId="0" xfId="0" applyFont="1" applyFill="1" applyAlignment="1"/>
    <xf numFmtId="0" fontId="5" fillId="0" borderId="0" xfId="0" applyFont="1" applyFill="1" applyBorder="1" applyAlignment="1"/>
    <xf numFmtId="0" fontId="5" fillId="0" borderId="0" xfId="0" applyFont="1" applyFill="1" applyAlignment="1">
      <alignment wrapText="1"/>
    </xf>
    <xf numFmtId="43" fontId="2" fillId="0" borderId="0" xfId="0" applyNumberFormat="1" applyFont="1" applyFill="1"/>
    <xf numFmtId="0" fontId="3" fillId="0" borderId="0" xfId="0" applyFont="1" applyFill="1" applyBorder="1"/>
    <xf numFmtId="0" fontId="2" fillId="0" borderId="0" xfId="0" applyFont="1" applyFill="1" applyBorder="1" applyAlignment="1">
      <alignment horizontal="right"/>
    </xf>
    <xf numFmtId="0" fontId="5" fillId="0" borderId="0" xfId="0" applyFont="1" applyFill="1" applyBorder="1"/>
    <xf numFmtId="166" fontId="5" fillId="0" borderId="0" xfId="5" applyFont="1" applyFill="1" applyBorder="1"/>
    <xf numFmtId="0" fontId="4" fillId="0" borderId="0" xfId="0" applyFont="1" applyFill="1" applyBorder="1"/>
    <xf numFmtId="43" fontId="2" fillId="0" borderId="0" xfId="2" applyFont="1" applyFill="1" applyBorder="1"/>
    <xf numFmtId="0" fontId="3" fillId="2" borderId="0" xfId="0" applyFont="1" applyFill="1" applyAlignment="1"/>
    <xf numFmtId="166" fontId="5" fillId="0" borderId="0" xfId="5" applyFont="1" applyFill="1"/>
    <xf numFmtId="0" fontId="4" fillId="0" borderId="0" xfId="0" applyFont="1" applyAlignment="1">
      <alignment horizontal="left" wrapText="1"/>
    </xf>
    <xf numFmtId="166" fontId="2" fillId="0" borderId="0" xfId="5" applyFont="1" applyFill="1"/>
    <xf numFmtId="0" fontId="3" fillId="3" borderId="0" xfId="5" applyNumberFormat="1" applyFont="1" applyFill="1" applyBorder="1" applyAlignment="1">
      <alignment horizontal="center"/>
    </xf>
    <xf numFmtId="166" fontId="5" fillId="0" borderId="0" xfId="5" applyFont="1" applyFill="1" applyBorder="1" applyAlignment="1">
      <alignment horizontal="center"/>
    </xf>
    <xf numFmtId="166" fontId="6" fillId="0" borderId="0" xfId="5" applyFont="1" applyFill="1" applyBorder="1" applyProtection="1">
      <protection locked="0"/>
    </xf>
    <xf numFmtId="0" fontId="4" fillId="0" borderId="0" xfId="0" applyFont="1" applyFill="1" applyAlignment="1">
      <alignment wrapText="1"/>
    </xf>
    <xf numFmtId="4" fontId="5" fillId="0" borderId="0" xfId="0" applyNumberFormat="1" applyFont="1" applyFill="1" applyBorder="1" applyAlignment="1">
      <alignment horizontal="center"/>
    </xf>
    <xf numFmtId="0" fontId="3" fillId="0" borderId="0" xfId="0" applyFont="1" applyFill="1" applyAlignment="1">
      <alignment wrapText="1"/>
    </xf>
    <xf numFmtId="43" fontId="2" fillId="5" borderId="0" xfId="0" applyNumberFormat="1" applyFont="1" applyFill="1"/>
    <xf numFmtId="166" fontId="5" fillId="0" borderId="0" xfId="5" applyFont="1" applyBorder="1" applyAlignment="1">
      <alignment horizontal="right"/>
    </xf>
    <xf numFmtId="166" fontId="5" fillId="0" borderId="0" xfId="0" applyNumberFormat="1" applyFont="1" applyBorder="1" applyAlignment="1">
      <alignment horizontal="right"/>
    </xf>
    <xf numFmtId="166" fontId="5" fillId="0" borderId="0" xfId="5" applyFont="1" applyFill="1" applyBorder="1" applyAlignment="1">
      <alignment horizontal="right"/>
    </xf>
    <xf numFmtId="166" fontId="5" fillId="0" borderId="0" xfId="0" applyNumberFormat="1" applyFont="1"/>
    <xf numFmtId="4" fontId="4" fillId="0" borderId="0" xfId="0" applyNumberFormat="1" applyFont="1" applyAlignment="1">
      <alignment horizontal="center" wrapText="1"/>
    </xf>
    <xf numFmtId="166" fontId="2" fillId="0" borderId="0" xfId="5" applyFont="1" applyAlignment="1">
      <alignment horizontal="center"/>
    </xf>
    <xf numFmtId="8" fontId="2" fillId="0" borderId="0" xfId="0" applyNumberFormat="1" applyFont="1" applyAlignment="1">
      <alignment horizontal="center"/>
    </xf>
    <xf numFmtId="166" fontId="5" fillId="0" borderId="0" xfId="0" applyNumberFormat="1" applyFont="1" applyBorder="1" applyAlignment="1">
      <alignment horizontal="left"/>
    </xf>
    <xf numFmtId="166" fontId="7" fillId="0" borderId="0" xfId="5" applyFont="1" applyFill="1" applyBorder="1" applyAlignment="1">
      <alignment horizontal="right"/>
    </xf>
    <xf numFmtId="43" fontId="5" fillId="0" borderId="0" xfId="0" applyNumberFormat="1" applyFont="1" applyBorder="1" applyAlignment="1">
      <alignment horizontal="right"/>
    </xf>
    <xf numFmtId="43" fontId="2" fillId="0" borderId="0" xfId="5" applyNumberFormat="1" applyFont="1" applyBorder="1"/>
    <xf numFmtId="166" fontId="5" fillId="0" borderId="0" xfId="5" applyFont="1" applyFill="1" applyBorder="1" applyAlignment="1"/>
    <xf numFmtId="166" fontId="5" fillId="0" borderId="0" xfId="0" applyNumberFormat="1" applyFont="1" applyBorder="1" applyAlignment="1"/>
    <xf numFmtId="0" fontId="6" fillId="5" borderId="0" xfId="0" applyFont="1" applyFill="1"/>
    <xf numFmtId="166" fontId="4" fillId="0" borderId="0" xfId="5" applyFont="1"/>
    <xf numFmtId="166" fontId="5" fillId="0" borderId="0" xfId="5" applyFont="1"/>
    <xf numFmtId="0" fontId="5" fillId="0" borderId="0" xfId="0" applyFont="1" applyAlignment="1">
      <alignment horizontal="center"/>
    </xf>
    <xf numFmtId="166" fontId="2" fillId="0" borderId="0" xfId="0" applyNumberFormat="1" applyFont="1" applyFill="1"/>
    <xf numFmtId="39" fontId="2" fillId="0" borderId="0" xfId="0" applyNumberFormat="1" applyFont="1" applyBorder="1" applyAlignment="1">
      <alignment vertical="center"/>
    </xf>
    <xf numFmtId="166" fontId="5" fillId="0" borderId="0" xfId="5" applyFont="1" applyBorder="1" applyAlignment="1">
      <alignment vertical="center"/>
    </xf>
    <xf numFmtId="166" fontId="5" fillId="0" borderId="0" xfId="5" applyFont="1" applyFill="1" applyBorder="1" applyAlignment="1">
      <alignment horizontal="center" vertical="center"/>
    </xf>
    <xf numFmtId="0" fontId="2" fillId="0" borderId="0" xfId="0" applyFont="1" applyAlignment="1">
      <alignment horizontal="left"/>
    </xf>
    <xf numFmtId="166" fontId="2" fillId="0" borderId="0" xfId="0" applyNumberFormat="1" applyFont="1" applyBorder="1"/>
    <xf numFmtId="0" fontId="5" fillId="5" borderId="0" xfId="0" applyFont="1" applyFill="1" applyBorder="1"/>
    <xf numFmtId="17" fontId="5" fillId="5" borderId="2" xfId="2" applyNumberFormat="1" applyFont="1" applyFill="1" applyBorder="1" applyAlignment="1">
      <alignment horizontal="center"/>
    </xf>
    <xf numFmtId="43" fontId="5" fillId="5" borderId="2" xfId="2" applyFont="1" applyFill="1" applyBorder="1" applyAlignment="1">
      <alignment wrapText="1"/>
    </xf>
    <xf numFmtId="166" fontId="5" fillId="5" borderId="2" xfId="5" applyFont="1" applyFill="1" applyBorder="1" applyAlignment="1">
      <alignment horizontal="center"/>
    </xf>
    <xf numFmtId="166" fontId="2" fillId="0" borderId="0" xfId="0" applyNumberFormat="1" applyFont="1" applyFill="1" applyBorder="1"/>
    <xf numFmtId="0" fontId="7" fillId="0" borderId="0" xfId="0" applyFont="1" applyFill="1"/>
    <xf numFmtId="0" fontId="7" fillId="0" borderId="0" xfId="0" applyFont="1" applyFill="1" applyBorder="1"/>
    <xf numFmtId="43" fontId="5" fillId="0" borderId="0" xfId="0" applyNumberFormat="1" applyFont="1" applyFill="1"/>
    <xf numFmtId="0" fontId="4" fillId="5" borderId="0" xfId="0" applyFont="1" applyFill="1"/>
    <xf numFmtId="0" fontId="7" fillId="5" borderId="0" xfId="0" applyFont="1" applyFill="1" applyBorder="1"/>
    <xf numFmtId="166" fontId="2" fillId="5" borderId="0" xfId="5" applyFont="1" applyFill="1"/>
    <xf numFmtId="0" fontId="4" fillId="0" borderId="0" xfId="0" applyFont="1" applyFill="1" applyAlignment="1">
      <alignment horizontal="left"/>
    </xf>
    <xf numFmtId="166" fontId="8" fillId="0" borderId="0" xfId="5" applyFont="1" applyFill="1"/>
    <xf numFmtId="166" fontId="4" fillId="0" borderId="0" xfId="0" applyNumberFormat="1" applyFont="1" applyFill="1" applyAlignment="1">
      <alignment horizontal="left"/>
    </xf>
    <xf numFmtId="43" fontId="4" fillId="0" borderId="0" xfId="0" applyNumberFormat="1" applyFont="1" applyFill="1" applyAlignment="1">
      <alignment horizontal="left"/>
    </xf>
    <xf numFmtId="4" fontId="4" fillId="0" borderId="0" xfId="0" applyNumberFormat="1" applyFont="1" applyFill="1" applyAlignment="1">
      <alignment horizontal="left"/>
    </xf>
    <xf numFmtId="43" fontId="2" fillId="0" borderId="0" xfId="0" applyNumberFormat="1" applyFont="1" applyAlignment="1">
      <alignment horizontal="left"/>
    </xf>
    <xf numFmtId="166" fontId="5" fillId="0" borderId="0" xfId="5" applyFont="1" applyFill="1" applyAlignment="1">
      <alignment horizontal="left"/>
    </xf>
    <xf numFmtId="4" fontId="2" fillId="0" borderId="0" xfId="0" applyNumberFormat="1" applyFont="1" applyFill="1" applyAlignment="1">
      <alignment horizontal="left"/>
    </xf>
    <xf numFmtId="43" fontId="2" fillId="0" borderId="0" xfId="0" applyNumberFormat="1" applyFont="1" applyFill="1" applyAlignment="1">
      <alignment horizontal="left"/>
    </xf>
    <xf numFmtId="4" fontId="2" fillId="0" borderId="0" xfId="0" applyNumberFormat="1" applyFont="1" applyAlignment="1">
      <alignment horizontal="left"/>
    </xf>
    <xf numFmtId="0" fontId="3" fillId="0" borderId="0" xfId="0" applyFont="1" applyFill="1" applyAlignment="1">
      <alignment horizontal="left"/>
    </xf>
    <xf numFmtId="166" fontId="3" fillId="4" borderId="0" xfId="5" applyFont="1" applyFill="1" applyBorder="1" applyAlignment="1">
      <alignment horizontal="right"/>
    </xf>
    <xf numFmtId="166" fontId="3" fillId="4" borderId="0" xfId="5" applyFont="1" applyFill="1" applyAlignment="1">
      <alignment horizontal="left"/>
    </xf>
    <xf numFmtId="166" fontId="6" fillId="0" borderId="0" xfId="5" applyFont="1" applyFill="1"/>
    <xf numFmtId="0" fontId="6" fillId="0" borderId="0" xfId="0" applyFont="1" applyFill="1"/>
    <xf numFmtId="0" fontId="5" fillId="0" borderId="0" xfId="0" applyFont="1"/>
    <xf numFmtId="166" fontId="11" fillId="0" borderId="0" xfId="5" applyFont="1" applyFill="1" applyBorder="1"/>
    <xf numFmtId="0" fontId="11" fillId="0" borderId="0" xfId="0" applyFont="1" applyFill="1"/>
    <xf numFmtId="0" fontId="5" fillId="2" borderId="0" xfId="0" applyFont="1" applyFill="1"/>
    <xf numFmtId="166" fontId="5" fillId="2" borderId="0" xfId="5" applyFont="1" applyFill="1" applyBorder="1" applyAlignment="1">
      <alignment horizontal="right"/>
    </xf>
    <xf numFmtId="4" fontId="4" fillId="0" borderId="0" xfId="0" applyNumberFormat="1" applyFont="1"/>
    <xf numFmtId="4" fontId="2" fillId="0" borderId="0" xfId="0" applyNumberFormat="1" applyFont="1"/>
    <xf numFmtId="166" fontId="3" fillId="5" borderId="0" xfId="5" applyFont="1" applyFill="1" applyBorder="1" applyAlignment="1">
      <alignment horizontal="center"/>
    </xf>
    <xf numFmtId="4" fontId="4" fillId="5" borderId="0" xfId="0" applyNumberFormat="1" applyFont="1" applyFill="1"/>
    <xf numFmtId="0" fontId="3" fillId="5" borderId="0" xfId="0" applyFont="1" applyFill="1" applyBorder="1"/>
    <xf numFmtId="0" fontId="4" fillId="5" borderId="0" xfId="0" applyFont="1" applyFill="1" applyBorder="1"/>
    <xf numFmtId="43" fontId="5" fillId="5" borderId="0" xfId="0" applyNumberFormat="1" applyFont="1" applyFill="1"/>
    <xf numFmtId="4" fontId="2" fillId="0" borderId="0" xfId="0" applyNumberFormat="1" applyFont="1" applyFill="1"/>
    <xf numFmtId="43" fontId="3" fillId="5" borderId="0" xfId="0" applyNumberFormat="1" applyFont="1" applyFill="1"/>
    <xf numFmtId="4" fontId="3" fillId="5" borderId="0" xfId="0" applyNumberFormat="1" applyFont="1" applyFill="1"/>
    <xf numFmtId="4" fontId="2" fillId="5" borderId="0" xfId="0" applyNumberFormat="1" applyFont="1" applyFill="1"/>
    <xf numFmtId="0" fontId="5" fillId="6" borderId="0" xfId="5" applyNumberFormat="1" applyFont="1" applyFill="1" applyBorder="1" applyAlignment="1">
      <alignment horizontal="center"/>
    </xf>
    <xf numFmtId="43" fontId="5" fillId="5" borderId="0" xfId="2" applyFont="1" applyFill="1" applyBorder="1" applyAlignment="1">
      <alignment horizontal="center"/>
    </xf>
    <xf numFmtId="0" fontId="5" fillId="5" borderId="0" xfId="0" applyFont="1" applyFill="1" applyAlignment="1">
      <alignment horizontal="left"/>
    </xf>
    <xf numFmtId="43" fontId="5" fillId="5" borderId="0" xfId="0" applyNumberFormat="1" applyFont="1" applyFill="1" applyAlignment="1">
      <alignment horizontal="left"/>
    </xf>
    <xf numFmtId="0" fontId="6" fillId="0" borderId="0" xfId="0" applyFont="1"/>
    <xf numFmtId="14" fontId="6" fillId="0" borderId="0" xfId="0" applyNumberFormat="1" applyFont="1"/>
    <xf numFmtId="166" fontId="2" fillId="0" borderId="2" xfId="5" applyFont="1" applyFill="1" applyBorder="1"/>
    <xf numFmtId="166" fontId="5" fillId="5" borderId="0" xfId="5" applyFont="1" applyFill="1" applyBorder="1" applyAlignment="1">
      <alignment horizontal="center"/>
    </xf>
    <xf numFmtId="166" fontId="5" fillId="5" borderId="0" xfId="5" applyFont="1" applyFill="1" applyAlignment="1">
      <alignment horizontal="left"/>
    </xf>
    <xf numFmtId="166" fontId="5" fillId="5" borderId="0" xfId="5" applyFont="1" applyFill="1" applyAlignment="1">
      <alignment horizontal="center" wrapText="1"/>
    </xf>
    <xf numFmtId="0" fontId="5" fillId="0" borderId="0" xfId="0" applyFont="1" applyFill="1" applyAlignment="1">
      <alignment horizontal="left"/>
    </xf>
    <xf numFmtId="43" fontId="2" fillId="5" borderId="0" xfId="2" applyFont="1" applyFill="1" applyBorder="1" applyAlignment="1">
      <alignment horizontal="center"/>
    </xf>
    <xf numFmtId="0" fontId="2" fillId="5" borderId="0" xfId="0" applyFont="1" applyFill="1" applyAlignment="1">
      <alignment horizontal="left"/>
    </xf>
    <xf numFmtId="43" fontId="2" fillId="5" borderId="0" xfId="0" applyNumberFormat="1" applyFont="1" applyFill="1" applyAlignment="1">
      <alignment horizontal="left"/>
    </xf>
    <xf numFmtId="43" fontId="5" fillId="0" borderId="0" xfId="0" applyNumberFormat="1" applyFont="1" applyFill="1" applyBorder="1" applyAlignment="1">
      <alignment horizontal="center"/>
    </xf>
    <xf numFmtId="43" fontId="2" fillId="0" borderId="0" xfId="0" applyNumberFormat="1" applyFont="1" applyFill="1" applyBorder="1" applyAlignment="1">
      <alignment horizontal="center"/>
    </xf>
    <xf numFmtId="166" fontId="5" fillId="2" borderId="0" xfId="5" applyFont="1" applyFill="1"/>
    <xf numFmtId="0" fontId="5" fillId="0" borderId="3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166" fontId="5" fillId="0" borderId="4" xfId="5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left" vertical="center" wrapText="1"/>
    </xf>
    <xf numFmtId="43" fontId="2" fillId="0" borderId="0" xfId="3" applyFont="1" applyFill="1" applyBorder="1" applyAlignment="1">
      <alignment horizontal="right"/>
    </xf>
    <xf numFmtId="0" fontId="5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17" fontId="3" fillId="3" borderId="0" xfId="5" applyNumberFormat="1" applyFont="1" applyFill="1" applyBorder="1" applyAlignment="1">
      <alignment horizontal="center"/>
    </xf>
    <xf numFmtId="166" fontId="2" fillId="0" borderId="0" xfId="5" applyFont="1" applyFill="1" applyBorder="1" applyAlignment="1">
      <alignment horizontal="right"/>
    </xf>
    <xf numFmtId="0" fontId="5" fillId="0" borderId="0" xfId="0" applyFont="1" applyFill="1" applyBorder="1" applyAlignment="1">
      <alignment horizontal="left"/>
    </xf>
    <xf numFmtId="0" fontId="4" fillId="0" borderId="0" xfId="0" applyFont="1" applyFill="1" applyBorder="1" applyAlignment="1"/>
    <xf numFmtId="0" fontId="10" fillId="0" borderId="0" xfId="0" applyFont="1" applyFill="1" applyBorder="1" applyAlignment="1">
      <alignment horizontal="center"/>
    </xf>
    <xf numFmtId="166" fontId="18" fillId="0" borderId="0" xfId="5" applyFont="1" applyFill="1" applyBorder="1" applyAlignment="1">
      <alignment horizontal="left"/>
    </xf>
    <xf numFmtId="44" fontId="5" fillId="0" borderId="0" xfId="0" applyNumberFormat="1" applyFont="1" applyBorder="1" applyAlignment="1">
      <alignment horizontal="right"/>
    </xf>
    <xf numFmtId="0" fontId="5" fillId="0" borderId="0" xfId="5" applyNumberFormat="1" applyFont="1" applyFill="1" applyBorder="1" applyAlignment="1">
      <alignment horizontal="center"/>
    </xf>
    <xf numFmtId="17" fontId="3" fillId="0" borderId="0" xfId="5" applyNumberFormat="1" applyFont="1" applyFill="1" applyBorder="1" applyAlignment="1">
      <alignment horizontal="center"/>
    </xf>
    <xf numFmtId="43" fontId="5" fillId="0" borderId="0" xfId="2" applyFont="1" applyFill="1" applyBorder="1" applyAlignment="1">
      <alignment horizontal="center"/>
    </xf>
    <xf numFmtId="43" fontId="5" fillId="0" borderId="0" xfId="2" applyFont="1" applyFill="1" applyBorder="1"/>
    <xf numFmtId="0" fontId="2" fillId="0" borderId="0" xfId="0" applyFont="1" applyFill="1" applyBorder="1" applyAlignment="1">
      <alignment horizontal="left" wrapText="1"/>
    </xf>
    <xf numFmtId="39" fontId="7" fillId="0" borderId="0" xfId="1" applyNumberFormat="1" applyFont="1" applyFill="1" applyBorder="1" applyAlignment="1">
      <alignment horizontal="right"/>
    </xf>
    <xf numFmtId="43" fontId="5" fillId="0" borderId="0" xfId="0" applyNumberFormat="1" applyFont="1" applyFill="1" applyBorder="1" applyAlignment="1">
      <alignment horizontal="left"/>
    </xf>
    <xf numFmtId="166" fontId="5" fillId="0" borderId="0" xfId="5" applyFont="1" applyFill="1" applyBorder="1" applyAlignment="1">
      <alignment horizontal="left"/>
    </xf>
    <xf numFmtId="166" fontId="3" fillId="0" borderId="0" xfId="0" applyNumberFormat="1" applyFont="1" applyFill="1"/>
    <xf numFmtId="0" fontId="21" fillId="0" borderId="0" xfId="0" applyFont="1" applyAlignment="1">
      <alignment horizontal="center" vertical="center"/>
    </xf>
    <xf numFmtId="166" fontId="12" fillId="0" borderId="0" xfId="5" applyFont="1"/>
  </cellXfs>
  <cellStyles count="7">
    <cellStyle name="Millares 11 2" xfId="3"/>
    <cellStyle name="Millares 2" xfId="5"/>
    <cellStyle name="Millares 4" xfId="2"/>
    <cellStyle name="Moneda" xfId="1" builtinId="4"/>
    <cellStyle name="Normal" xfId="0" builtinId="0"/>
    <cellStyle name="Normal 3" xfId="6"/>
    <cellStyle name="Porcentaj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2787326</xdr:colOff>
      <xdr:row>1</xdr:row>
      <xdr:rowOff>69350</xdr:rowOff>
    </xdr:from>
    <xdr:to>
      <xdr:col>0</xdr:col>
      <xdr:colOff>3584300</xdr:colOff>
      <xdr:row>4</xdr:row>
      <xdr:rowOff>148167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87326" y="429183"/>
          <a:ext cx="796974" cy="68206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.%20Departamento%20de%20Contabilidad/13-%20ESTADOS%20FINANCIEROS/ESTADOS%20FINANCIEROS%202025/11.%20Estados%20Financiero%20noviembre%20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ado de Situación"/>
      <sheetName val="Est. de Rendimiento Fin"/>
      <sheetName val="Flujo de Efectivo"/>
      <sheetName val="Estado Comparativo"/>
      <sheetName val="Cambio del Patrimonio"/>
      <sheetName val="Notas 7-21"/>
      <sheetName val="Salarios"/>
      <sheetName val="Materiales y Serv No P"/>
      <sheetName val="Ingresos"/>
      <sheetName val="Ejec enero 2025"/>
      <sheetName val="Ejc.febrero 2025"/>
      <sheetName val="Ejc.marzo 2025"/>
      <sheetName val="Ejc. Abril 2025"/>
      <sheetName val="abril 2025"/>
      <sheetName val="Ejecucion Septiembre"/>
      <sheetName val="Ejecución Agosto"/>
      <sheetName val="Ejecución Julio 2025"/>
      <sheetName val="Ejecución Junio 2025"/>
      <sheetName val="Ejc Mayo 2025"/>
      <sheetName val="Balance acumulativo"/>
      <sheetName val="Ejecucion Octubre"/>
      <sheetName val="Ejecucion Noviembre"/>
    </sheetNames>
    <sheetDataSet>
      <sheetData sheetId="0">
        <row r="39">
          <cell r="C39">
            <v>731349103.48000002</v>
          </cell>
        </row>
        <row r="40">
          <cell r="C40">
            <v>301365706.24000001</v>
          </cell>
        </row>
      </sheetData>
      <sheetData sheetId="1">
        <row r="30">
          <cell r="D30">
            <v>2808503.0900000036</v>
          </cell>
        </row>
      </sheetData>
      <sheetData sheetId="2"/>
      <sheetData sheetId="3"/>
      <sheetData sheetId="4"/>
      <sheetData sheetId="5">
        <row r="9">
          <cell r="D9">
            <v>646270152.13999999</v>
          </cell>
        </row>
        <row r="20">
          <cell r="D20">
            <v>12333590.050000001</v>
          </cell>
        </row>
        <row r="32">
          <cell r="F32">
            <v>42589144.914616458</v>
          </cell>
        </row>
        <row r="60">
          <cell r="H60">
            <v>73554666.269999996</v>
          </cell>
        </row>
        <row r="72">
          <cell r="D72">
            <v>955155.27999999747</v>
          </cell>
        </row>
        <row r="113">
          <cell r="D113">
            <v>282147939.79280001</v>
          </cell>
        </row>
        <row r="155">
          <cell r="F155">
            <v>3018955.6962000001</v>
          </cell>
        </row>
        <row r="167">
          <cell r="D167">
            <v>5420507.1800000006</v>
          </cell>
        </row>
        <row r="186">
          <cell r="D186">
            <v>13887872.759000001</v>
          </cell>
        </row>
      </sheetData>
      <sheetData sheetId="6"/>
      <sheetData sheetId="7">
        <row r="104">
          <cell r="M104">
            <v>2270790.0100000002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V402"/>
  <sheetViews>
    <sheetView showGridLines="0" topLeftCell="A22" zoomScale="57" zoomScaleNormal="57" zoomScaleSheetLayoutView="20" workbookViewId="0">
      <selection sqref="A1:H74"/>
    </sheetView>
  </sheetViews>
  <sheetFormatPr baseColWidth="10" defaultColWidth="11.42578125" defaultRowHeight="18.75" x14ac:dyDescent="0.3"/>
  <cols>
    <col min="1" max="1" width="3.5703125" style="1" customWidth="1"/>
    <col min="2" max="2" width="17.140625" style="1" customWidth="1"/>
    <col min="3" max="3" width="98.140625" style="1" customWidth="1"/>
    <col min="4" max="4" width="28.28515625" style="90" customWidth="1"/>
    <col min="5" max="5" width="35" style="1" bestFit="1" customWidth="1"/>
    <col min="6" max="6" width="25" style="1" customWidth="1"/>
    <col min="7" max="7" width="28.42578125" style="1" customWidth="1"/>
    <col min="8" max="8" width="27.140625" style="90" customWidth="1"/>
    <col min="9" max="9" width="11.42578125" style="132" customWidth="1"/>
    <col min="10" max="10" width="25" style="132" customWidth="1"/>
    <col min="11" max="11" width="20.7109375" style="132" customWidth="1"/>
    <col min="12" max="12" width="22.28515625" style="132" bestFit="1" customWidth="1"/>
    <col min="13" max="13" width="28.7109375" style="1" customWidth="1"/>
    <col min="14" max="14" width="20.42578125" style="1" customWidth="1"/>
    <col min="15" max="17" width="20.85546875" style="1" bestFit="1" customWidth="1"/>
    <col min="18" max="20" width="11.42578125" style="1"/>
    <col min="21" max="21" width="25.5703125" style="1" customWidth="1"/>
    <col min="22" max="16384" width="11.42578125" style="1"/>
  </cols>
  <sheetData>
    <row r="2" spans="2:12" ht="20.25" x14ac:dyDescent="0.3">
      <c r="B2" s="146" t="s">
        <v>0</v>
      </c>
      <c r="C2" s="146"/>
      <c r="D2" s="146"/>
      <c r="E2" s="146"/>
      <c r="F2" s="146"/>
      <c r="G2" s="146"/>
      <c r="H2" s="146"/>
      <c r="I2" s="134"/>
      <c r="J2" s="134"/>
      <c r="K2" s="134"/>
      <c r="L2" s="134"/>
    </row>
    <row r="3" spans="2:12" ht="20.25" x14ac:dyDescent="0.3">
      <c r="C3" s="148" t="s">
        <v>1</v>
      </c>
      <c r="D3" s="148"/>
      <c r="E3" s="148"/>
      <c r="F3" s="148"/>
    </row>
    <row r="4" spans="2:12" x14ac:dyDescent="0.3">
      <c r="F4" s="30"/>
    </row>
    <row r="5" spans="2:12" ht="20.25" x14ac:dyDescent="0.3">
      <c r="C5" s="2" t="s">
        <v>2</v>
      </c>
      <c r="D5" s="150">
        <v>2025</v>
      </c>
      <c r="E5" s="151"/>
      <c r="F5" s="152"/>
      <c r="G5" s="3"/>
    </row>
    <row r="6" spans="2:12" ht="20.25" x14ac:dyDescent="0.3">
      <c r="C6" s="153" t="s">
        <v>3</v>
      </c>
      <c r="D6" s="111">
        <f>250000+175000+10000</f>
        <v>435000</v>
      </c>
      <c r="E6" s="154"/>
      <c r="F6" s="151"/>
      <c r="G6" s="3"/>
    </row>
    <row r="7" spans="2:12" ht="40.5" x14ac:dyDescent="0.3">
      <c r="C7" s="153" t="s">
        <v>154</v>
      </c>
      <c r="D7" s="111">
        <v>232895259.06999999</v>
      </c>
      <c r="E7" s="111"/>
      <c r="F7" s="151"/>
      <c r="G7" s="151"/>
    </row>
    <row r="8" spans="2:12" ht="40.5" x14ac:dyDescent="0.3">
      <c r="C8" s="153" t="s">
        <v>155</v>
      </c>
      <c r="D8" s="111">
        <v>412939893.06999999</v>
      </c>
      <c r="E8" s="151"/>
      <c r="F8" s="3"/>
      <c r="G8" s="154"/>
    </row>
    <row r="9" spans="2:12" ht="21" thickBot="1" x14ac:dyDescent="0.35">
      <c r="C9" s="155" t="s">
        <v>4</v>
      </c>
      <c r="D9" s="113">
        <f>+D7+D8+D6</f>
        <v>646270152.13999999</v>
      </c>
      <c r="E9" s="156"/>
      <c r="F9" s="157"/>
      <c r="G9" s="253"/>
    </row>
    <row r="10" spans="2:12" ht="19.5" thickTop="1" x14ac:dyDescent="0.3">
      <c r="C10" s="138"/>
      <c r="E10" s="157"/>
      <c r="F10" s="157"/>
      <c r="G10" s="158"/>
    </row>
    <row r="11" spans="2:12" x14ac:dyDescent="0.3">
      <c r="C11" s="30"/>
      <c r="D11" s="159"/>
      <c r="E11" s="157"/>
      <c r="F11" s="157"/>
      <c r="G11" s="158"/>
    </row>
    <row r="12" spans="2:12" x14ac:dyDescent="0.3">
      <c r="C12" s="160"/>
      <c r="D12" s="159"/>
      <c r="E12" s="158"/>
      <c r="F12" s="158"/>
      <c r="G12" s="158"/>
    </row>
    <row r="13" spans="2:12" ht="20.25" x14ac:dyDescent="0.3">
      <c r="B13" s="146" t="s">
        <v>5</v>
      </c>
      <c r="C13" s="146"/>
      <c r="D13" s="146"/>
      <c r="E13" s="146"/>
      <c r="F13" s="146"/>
      <c r="G13" s="146"/>
      <c r="H13" s="146"/>
    </row>
    <row r="14" spans="2:12" ht="40.5" x14ac:dyDescent="0.3">
      <c r="C14" s="148" t="s">
        <v>156</v>
      </c>
      <c r="D14" s="148"/>
      <c r="E14" s="148"/>
      <c r="F14" s="161"/>
      <c r="G14" s="158"/>
    </row>
    <row r="15" spans="2:12" x14ac:dyDescent="0.3">
      <c r="F15" s="162"/>
      <c r="G15" s="158"/>
    </row>
    <row r="16" spans="2:12" ht="20.25" x14ac:dyDescent="0.3">
      <c r="C16" s="2" t="s">
        <v>2</v>
      </c>
      <c r="D16" s="150">
        <v>2025</v>
      </c>
      <c r="F16" s="151"/>
      <c r="G16" s="158"/>
    </row>
    <row r="17" spans="2:21" ht="20.25" x14ac:dyDescent="0.3">
      <c r="C17" s="153" t="s">
        <v>6</v>
      </c>
      <c r="D17" s="111">
        <v>11713580.470000001</v>
      </c>
      <c r="E17" s="118"/>
      <c r="F17" s="163"/>
      <c r="I17" s="164" t="s">
        <v>157</v>
      </c>
    </row>
    <row r="18" spans="2:21" ht="20.25" x14ac:dyDescent="0.3">
      <c r="C18" s="153" t="s">
        <v>7</v>
      </c>
      <c r="D18" s="165">
        <f>+'[1]Materiales y Serv No P'!M104</f>
        <v>2270790.0100000002</v>
      </c>
      <c r="E18" s="151"/>
      <c r="F18" s="4"/>
      <c r="G18" s="158"/>
      <c r="I18" s="50" t="s">
        <v>158</v>
      </c>
    </row>
    <row r="19" spans="2:21" ht="20.25" x14ac:dyDescent="0.3">
      <c r="C19" s="5" t="s">
        <v>8</v>
      </c>
      <c r="D19" s="111">
        <f>+D17+D18-D20</f>
        <v>1650780.4299999997</v>
      </c>
      <c r="E19" s="118"/>
      <c r="F19" s="4"/>
      <c r="G19" s="166"/>
      <c r="I19" s="167" t="s">
        <v>159</v>
      </c>
    </row>
    <row r="20" spans="2:21" ht="21" thickBot="1" x14ac:dyDescent="0.35">
      <c r="C20" s="153" t="s">
        <v>9</v>
      </c>
      <c r="D20" s="113">
        <v>12333590.050000001</v>
      </c>
      <c r="E20" s="168"/>
      <c r="F20" s="156"/>
      <c r="G20" s="90"/>
      <c r="I20" s="169" t="s">
        <v>160</v>
      </c>
    </row>
    <row r="21" spans="2:21" ht="19.5" thickTop="1" x14ac:dyDescent="0.3">
      <c r="C21" s="82"/>
      <c r="D21" s="157"/>
      <c r="E21" s="158"/>
      <c r="F21" s="158"/>
      <c r="G21" s="158"/>
    </row>
    <row r="22" spans="2:21" x14ac:dyDescent="0.3">
      <c r="C22" s="1" t="s">
        <v>10</v>
      </c>
      <c r="E22" s="4"/>
    </row>
    <row r="23" spans="2:21" x14ac:dyDescent="0.3">
      <c r="B23" s="7" t="s">
        <v>11</v>
      </c>
      <c r="C23" s="7"/>
      <c r="D23" s="7"/>
      <c r="E23" s="7"/>
      <c r="F23" s="7"/>
      <c r="G23" s="7"/>
      <c r="H23" s="7"/>
      <c r="I23" s="134"/>
      <c r="J23" s="170"/>
      <c r="K23" s="1"/>
      <c r="L23" s="1"/>
      <c r="M23" s="149"/>
      <c r="N23" s="132"/>
      <c r="O23" s="132"/>
      <c r="P23" s="132"/>
    </row>
    <row r="24" spans="2:21" ht="20.25" x14ac:dyDescent="0.3">
      <c r="C24" s="5" t="s">
        <v>12</v>
      </c>
      <c r="D24" s="171"/>
      <c r="U24" s="172"/>
    </row>
    <row r="25" spans="2:21" x14ac:dyDescent="0.3">
      <c r="D25" s="1"/>
      <c r="F25" s="30"/>
      <c r="G25" s="90"/>
      <c r="K25" s="25"/>
      <c r="L25" s="25"/>
      <c r="M25" s="30"/>
      <c r="N25" s="30"/>
      <c r="O25" s="30"/>
      <c r="P25" s="30"/>
      <c r="Q25" s="30"/>
      <c r="R25" s="30"/>
      <c r="S25" s="30"/>
      <c r="T25" s="30"/>
      <c r="U25" s="80"/>
    </row>
    <row r="26" spans="2:21" ht="20.25" x14ac:dyDescent="0.3">
      <c r="C26" s="2" t="s">
        <v>2</v>
      </c>
      <c r="D26" s="150">
        <v>2025</v>
      </c>
      <c r="F26" s="30"/>
      <c r="G26" s="90"/>
      <c r="K26" s="25"/>
      <c r="L26" s="25"/>
      <c r="M26" s="30"/>
      <c r="N26" s="30"/>
      <c r="O26" s="30"/>
      <c r="P26" s="30"/>
      <c r="Q26" s="30"/>
      <c r="R26" s="30"/>
      <c r="S26" s="30"/>
      <c r="T26" s="30"/>
      <c r="U26" s="80"/>
    </row>
    <row r="27" spans="2:21" x14ac:dyDescent="0.3">
      <c r="D27" s="173" t="s">
        <v>13</v>
      </c>
      <c r="E27" s="3" t="s">
        <v>14</v>
      </c>
      <c r="F27" s="151" t="s">
        <v>15</v>
      </c>
      <c r="G27" s="90"/>
      <c r="K27" s="25"/>
      <c r="L27" s="25"/>
      <c r="M27" s="30"/>
      <c r="N27" s="30"/>
      <c r="O27" s="30"/>
      <c r="P27" s="30"/>
      <c r="Q27" s="30"/>
      <c r="R27" s="30"/>
      <c r="S27" s="30"/>
      <c r="T27" s="30"/>
      <c r="U27" s="30"/>
    </row>
    <row r="28" spans="2:21" ht="20.25" x14ac:dyDescent="0.3">
      <c r="C28" s="144" t="s">
        <v>16</v>
      </c>
      <c r="D28" s="111">
        <v>9563853.8699999992</v>
      </c>
      <c r="E28" s="111">
        <v>5178875.04</v>
      </c>
      <c r="F28" s="111">
        <f>+D28-E28</f>
        <v>4384978.8299999991</v>
      </c>
      <c r="G28" s="90"/>
      <c r="I28" s="174"/>
      <c r="K28" s="142"/>
      <c r="L28" s="142"/>
      <c r="M28" s="82"/>
      <c r="N28" s="82"/>
      <c r="O28" s="82"/>
      <c r="P28" s="82"/>
      <c r="Q28" s="82"/>
      <c r="R28" s="82"/>
      <c r="S28" s="82"/>
      <c r="T28" s="30"/>
      <c r="U28" s="50"/>
    </row>
    <row r="29" spans="2:21" ht="20.25" x14ac:dyDescent="0.3">
      <c r="C29" s="144" t="s">
        <v>17</v>
      </c>
      <c r="D29" s="111">
        <v>6811856.6500000013</v>
      </c>
      <c r="E29" s="111">
        <v>5461484.8653835338</v>
      </c>
      <c r="F29" s="112">
        <f>+D29-E29</f>
        <v>1350371.7846164675</v>
      </c>
      <c r="G29" s="90"/>
      <c r="I29" s="149"/>
      <c r="K29" s="50"/>
      <c r="L29" s="25"/>
      <c r="M29" s="50"/>
      <c r="N29" s="50"/>
      <c r="O29" s="30"/>
      <c r="P29" s="30"/>
      <c r="Q29" s="30"/>
      <c r="R29" s="30"/>
      <c r="S29" s="30"/>
      <c r="T29" s="30"/>
      <c r="U29" s="30"/>
    </row>
    <row r="30" spans="2:21" ht="20.25" x14ac:dyDescent="0.3">
      <c r="C30" s="144" t="s">
        <v>18</v>
      </c>
      <c r="D30" s="90">
        <f>83110442.83+6765306.74</f>
        <v>89875749.569999993</v>
      </c>
      <c r="E30" s="111">
        <v>55551497.670000002</v>
      </c>
      <c r="F30" s="112">
        <f>+D30-E30</f>
        <v>34324251.899999991</v>
      </c>
      <c r="G30" s="156"/>
      <c r="I30" s="139"/>
      <c r="K30" s="50"/>
      <c r="L30" s="25"/>
      <c r="M30" s="50"/>
      <c r="N30" s="50"/>
      <c r="O30" s="30"/>
      <c r="P30" s="30"/>
      <c r="Q30" s="30"/>
      <c r="R30" s="30"/>
      <c r="S30" s="30"/>
      <c r="T30" s="30"/>
      <c r="U30" s="30"/>
    </row>
    <row r="31" spans="2:21" ht="20.25" x14ac:dyDescent="0.3">
      <c r="C31" s="144" t="s">
        <v>19</v>
      </c>
      <c r="D31" s="111">
        <v>2529542.4</v>
      </c>
      <c r="E31" s="111">
        <v>0</v>
      </c>
      <c r="F31" s="111">
        <f>+D31-E31</f>
        <v>2529542.4</v>
      </c>
      <c r="G31" s="4"/>
      <c r="I31" s="139"/>
      <c r="K31" s="50"/>
      <c r="L31" s="118"/>
      <c r="M31" s="50"/>
      <c r="N31" s="50"/>
      <c r="O31" s="30"/>
      <c r="P31" s="30"/>
      <c r="Q31" s="30"/>
      <c r="R31" s="30"/>
      <c r="S31" s="30"/>
      <c r="T31" s="30"/>
      <c r="U31" s="30"/>
    </row>
    <row r="32" spans="2:21" ht="21" thickBot="1" x14ac:dyDescent="0.35">
      <c r="C32" s="6" t="s">
        <v>20</v>
      </c>
      <c r="D32" s="113">
        <f>SUM(D28:D31)</f>
        <v>108781002.48999999</v>
      </c>
      <c r="E32" s="113">
        <f>SUM(E28:E31)</f>
        <v>66191857.575383537</v>
      </c>
      <c r="F32" s="113">
        <f>SUM(F28:F31)</f>
        <v>42589144.914616458</v>
      </c>
      <c r="K32" s="118"/>
      <c r="L32" s="25"/>
      <c r="M32" s="50"/>
      <c r="N32" s="50"/>
      <c r="O32" s="30"/>
      <c r="P32" s="30"/>
      <c r="Q32" s="30"/>
      <c r="R32" s="30"/>
      <c r="S32" s="30"/>
      <c r="T32" s="30"/>
      <c r="U32" s="30"/>
    </row>
    <row r="33" spans="2:22" s="30" customFormat="1" ht="19.5" thickTop="1" x14ac:dyDescent="0.3">
      <c r="C33" s="175"/>
      <c r="D33" s="176"/>
      <c r="E33" s="176"/>
      <c r="F33" s="176"/>
      <c r="G33" s="176"/>
      <c r="H33" s="176"/>
      <c r="I33" s="177"/>
      <c r="J33" s="25"/>
      <c r="K33" s="118"/>
      <c r="L33" s="25"/>
      <c r="M33" s="50"/>
      <c r="N33" s="50"/>
      <c r="U33" s="50"/>
    </row>
    <row r="34" spans="2:22" s="30" customFormat="1" x14ac:dyDescent="0.3">
      <c r="C34" s="175"/>
      <c r="D34" s="176"/>
      <c r="E34" s="176"/>
      <c r="F34" s="176"/>
      <c r="G34" s="176"/>
      <c r="H34" s="176"/>
      <c r="I34" s="177"/>
      <c r="J34" s="25"/>
      <c r="K34" s="118"/>
      <c r="L34" s="25"/>
      <c r="M34" s="50"/>
      <c r="N34" s="50"/>
      <c r="U34" s="50"/>
    </row>
    <row r="35" spans="2:22" x14ac:dyDescent="0.3">
      <c r="B35" s="7" t="s">
        <v>21</v>
      </c>
      <c r="C35" s="7"/>
      <c r="D35" s="7"/>
      <c r="E35" s="7"/>
      <c r="F35" s="7"/>
      <c r="G35" s="7"/>
      <c r="H35" s="7"/>
      <c r="I35" s="136"/>
      <c r="J35" s="134"/>
      <c r="K35" s="142"/>
      <c r="L35" s="142"/>
      <c r="M35" s="30"/>
      <c r="N35" s="50"/>
      <c r="O35" s="30"/>
      <c r="P35" s="30"/>
      <c r="Q35" s="30"/>
      <c r="R35" s="30"/>
      <c r="S35" s="30"/>
      <c r="T35" s="30"/>
      <c r="U35" s="50"/>
    </row>
    <row r="36" spans="2:22" x14ac:dyDescent="0.3">
      <c r="C36" s="178" t="s">
        <v>22</v>
      </c>
      <c r="D36" s="178"/>
      <c r="E36" s="178"/>
      <c r="F36" s="178"/>
      <c r="G36" s="178"/>
      <c r="H36" s="178"/>
      <c r="I36" s="178"/>
      <c r="K36" s="25"/>
      <c r="L36" s="25"/>
      <c r="M36" s="179"/>
      <c r="N36" s="50"/>
      <c r="O36" s="30"/>
      <c r="P36" s="30"/>
      <c r="Q36" s="30"/>
      <c r="R36" s="30"/>
      <c r="S36" s="30"/>
      <c r="T36" s="30"/>
      <c r="U36" s="50"/>
    </row>
    <row r="37" spans="2:22" ht="39" customHeight="1" x14ac:dyDescent="0.3">
      <c r="C37" s="180" t="s">
        <v>23</v>
      </c>
      <c r="D37" s="202" t="s">
        <v>24</v>
      </c>
      <c r="E37" s="181" t="s">
        <v>25</v>
      </c>
      <c r="F37" s="182" t="s">
        <v>26</v>
      </c>
      <c r="G37" s="202" t="s">
        <v>110</v>
      </c>
      <c r="H37" s="183" t="s">
        <v>111</v>
      </c>
      <c r="I37" s="90"/>
      <c r="J37" s="149"/>
      <c r="L37" s="25"/>
      <c r="M37" s="25"/>
      <c r="N37" s="30"/>
      <c r="O37" s="30"/>
      <c r="P37" s="30"/>
      <c r="Q37" s="30"/>
      <c r="R37" s="30"/>
      <c r="S37" s="30"/>
      <c r="T37" s="30"/>
      <c r="U37" s="30"/>
      <c r="V37" s="50"/>
    </row>
    <row r="38" spans="2:22" s="132" customFormat="1" ht="20.25" x14ac:dyDescent="0.3">
      <c r="B38" s="135">
        <v>2611</v>
      </c>
      <c r="C38" s="144" t="s">
        <v>27</v>
      </c>
      <c r="D38" s="114">
        <v>17753972.489999998</v>
      </c>
      <c r="E38" s="114">
        <v>3796174.59</v>
      </c>
      <c r="F38" s="114">
        <v>89887.54</v>
      </c>
      <c r="G38" s="114">
        <v>14611669.08</v>
      </c>
      <c r="H38" s="114">
        <f>+D38+E38-G38</f>
        <v>6938477.9999999981</v>
      </c>
      <c r="I38" s="149"/>
      <c r="J38" s="149"/>
      <c r="K38" s="139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118"/>
    </row>
    <row r="39" spans="2:22" s="132" customFormat="1" ht="20.25" x14ac:dyDescent="0.3">
      <c r="B39" s="135">
        <v>2612</v>
      </c>
      <c r="C39" s="144" t="s">
        <v>28</v>
      </c>
      <c r="D39" s="114">
        <v>288647.59999999998</v>
      </c>
      <c r="E39" s="114">
        <v>0</v>
      </c>
      <c r="F39" s="114">
        <v>536.0899999999674</v>
      </c>
      <c r="G39" s="114">
        <v>274397.23</v>
      </c>
      <c r="H39" s="114">
        <f t="shared" ref="H39:H59" si="0">+D39+E39-G39</f>
        <v>14250.369999999995</v>
      </c>
      <c r="I39" s="149"/>
      <c r="J39" s="149"/>
      <c r="L39" s="143"/>
      <c r="M39" s="25"/>
      <c r="N39" s="25"/>
      <c r="O39" s="184"/>
      <c r="P39" s="25"/>
      <c r="Q39" s="25"/>
      <c r="R39" s="25"/>
      <c r="S39" s="25"/>
      <c r="T39" s="25"/>
      <c r="U39" s="25"/>
      <c r="V39" s="118"/>
    </row>
    <row r="40" spans="2:22" s="132" customFormat="1" ht="21" customHeight="1" x14ac:dyDescent="0.3">
      <c r="B40" s="135">
        <v>2613</v>
      </c>
      <c r="C40" s="144" t="s">
        <v>29</v>
      </c>
      <c r="D40" s="114">
        <v>86569420.489999995</v>
      </c>
      <c r="E40" s="114">
        <v>2240391.2599999998</v>
      </c>
      <c r="F40" s="114">
        <v>1391091.2</v>
      </c>
      <c r="G40" s="114">
        <v>68447467.799999997</v>
      </c>
      <c r="H40" s="114">
        <f>+D40+E40-G40</f>
        <v>20362343.950000003</v>
      </c>
      <c r="I40" s="149"/>
      <c r="J40" s="149"/>
      <c r="L40" s="143"/>
      <c r="M40" s="25"/>
      <c r="N40" s="25"/>
      <c r="O40" s="25"/>
      <c r="P40" s="25"/>
      <c r="Q40" s="25"/>
      <c r="R40" s="118"/>
      <c r="S40" s="25"/>
      <c r="T40" s="25"/>
      <c r="U40" s="25"/>
      <c r="V40" s="118"/>
    </row>
    <row r="41" spans="2:22" s="132" customFormat="1" ht="20.25" x14ac:dyDescent="0.3">
      <c r="B41" s="135">
        <v>2614</v>
      </c>
      <c r="C41" s="144" t="s">
        <v>30</v>
      </c>
      <c r="D41" s="114">
        <v>5679263.9000000004</v>
      </c>
      <c r="E41" s="114">
        <v>122360</v>
      </c>
      <c r="F41" s="114">
        <v>45087.47</v>
      </c>
      <c r="G41" s="114">
        <v>3196030.06</v>
      </c>
      <c r="H41" s="114">
        <f t="shared" si="0"/>
        <v>2605593.8400000003</v>
      </c>
      <c r="I41" s="149"/>
      <c r="J41" s="149"/>
      <c r="L41" s="143"/>
      <c r="M41" s="25"/>
      <c r="N41" s="25"/>
      <c r="O41" s="25"/>
      <c r="P41" s="25"/>
      <c r="Q41" s="25"/>
      <c r="R41" s="25"/>
      <c r="S41" s="25"/>
      <c r="T41" s="25"/>
      <c r="U41" s="25"/>
      <c r="V41" s="118"/>
    </row>
    <row r="42" spans="2:22" s="132" customFormat="1" ht="20.25" x14ac:dyDescent="0.3">
      <c r="B42" s="185">
        <v>2619</v>
      </c>
      <c r="C42" s="186" t="s">
        <v>31</v>
      </c>
      <c r="D42" s="114">
        <v>1649739.8</v>
      </c>
      <c r="E42" s="114">
        <v>117277.9</v>
      </c>
      <c r="F42" s="114">
        <v>11105.05</v>
      </c>
      <c r="G42" s="114">
        <v>1066106.69</v>
      </c>
      <c r="H42" s="114">
        <f t="shared" si="0"/>
        <v>700911.01</v>
      </c>
      <c r="I42" s="149"/>
      <c r="J42" s="149"/>
      <c r="L42" s="174"/>
      <c r="Q42" s="149"/>
      <c r="R42" s="139"/>
      <c r="V42" s="149"/>
    </row>
    <row r="43" spans="2:22" s="132" customFormat="1" ht="20.25" x14ac:dyDescent="0.3">
      <c r="B43" s="185">
        <v>2621</v>
      </c>
      <c r="C43" s="186" t="s">
        <v>32</v>
      </c>
      <c r="D43" s="114">
        <v>243879.7</v>
      </c>
      <c r="E43" s="114">
        <v>0</v>
      </c>
      <c r="F43" s="114">
        <v>4064.59</v>
      </c>
      <c r="G43" s="114">
        <v>59714.79</v>
      </c>
      <c r="H43" s="114">
        <f t="shared" si="0"/>
        <v>184164.91</v>
      </c>
      <c r="I43" s="149"/>
      <c r="J43" s="149"/>
      <c r="Q43" s="149"/>
      <c r="V43" s="149"/>
    </row>
    <row r="44" spans="2:22" s="132" customFormat="1" ht="20.25" x14ac:dyDescent="0.3">
      <c r="B44" s="135">
        <v>2623</v>
      </c>
      <c r="C44" s="144" t="s">
        <v>33</v>
      </c>
      <c r="D44" s="114">
        <v>2073125.07</v>
      </c>
      <c r="E44" s="114">
        <v>0</v>
      </c>
      <c r="F44" s="114">
        <v>14545.02</v>
      </c>
      <c r="G44" s="114">
        <v>1697488.19</v>
      </c>
      <c r="H44" s="114">
        <f>+D44+E44-G44</f>
        <v>375636.88000000012</v>
      </c>
      <c r="I44" s="149"/>
      <c r="J44" s="149"/>
      <c r="L44" s="139"/>
      <c r="N44" s="149"/>
      <c r="Q44" s="149"/>
      <c r="V44" s="149"/>
    </row>
    <row r="45" spans="2:22" s="132" customFormat="1" ht="20.25" x14ac:dyDescent="0.3">
      <c r="B45" s="135">
        <v>2624</v>
      </c>
      <c r="C45" s="144" t="s">
        <v>34</v>
      </c>
      <c r="D45" s="114">
        <v>65372</v>
      </c>
      <c r="E45" s="114">
        <v>0</v>
      </c>
      <c r="F45" s="114">
        <v>412.99</v>
      </c>
      <c r="G45" s="114">
        <v>63718.03</v>
      </c>
      <c r="H45" s="114">
        <f t="shared" si="0"/>
        <v>1653.9700000000012</v>
      </c>
      <c r="I45" s="149"/>
      <c r="J45" s="149"/>
      <c r="P45" s="149"/>
      <c r="V45" s="149"/>
    </row>
    <row r="46" spans="2:22" s="132" customFormat="1" ht="20.25" x14ac:dyDescent="0.3">
      <c r="B46" s="135">
        <v>2631</v>
      </c>
      <c r="C46" s="144" t="s">
        <v>35</v>
      </c>
      <c r="D46" s="114">
        <v>28371</v>
      </c>
      <c r="E46" s="114">
        <v>373880.2</v>
      </c>
      <c r="F46" s="114">
        <v>340.56</v>
      </c>
      <c r="G46" s="114">
        <v>392399.14</v>
      </c>
      <c r="H46" s="114">
        <f t="shared" si="0"/>
        <v>9852.0599999999977</v>
      </c>
      <c r="I46" s="149"/>
      <c r="J46" s="149"/>
      <c r="L46" s="149"/>
      <c r="P46" s="149"/>
    </row>
    <row r="47" spans="2:22" s="132" customFormat="1" ht="20.25" x14ac:dyDescent="0.3">
      <c r="B47" s="135">
        <v>2641</v>
      </c>
      <c r="C47" s="144" t="s">
        <v>36</v>
      </c>
      <c r="D47" s="114">
        <v>45044960.5</v>
      </c>
      <c r="E47" s="114">
        <v>0</v>
      </c>
      <c r="F47" s="114">
        <v>730087.33999999985</v>
      </c>
      <c r="G47" s="114">
        <v>24064374.329999998</v>
      </c>
      <c r="H47" s="114">
        <f t="shared" si="0"/>
        <v>20980586.170000002</v>
      </c>
      <c r="I47" s="149"/>
      <c r="J47" s="149"/>
      <c r="L47" s="187"/>
      <c r="O47" s="149"/>
      <c r="P47" s="149"/>
    </row>
    <row r="48" spans="2:22" s="132" customFormat="1" ht="20.25" x14ac:dyDescent="0.3">
      <c r="B48" s="135">
        <v>2642</v>
      </c>
      <c r="C48" s="144" t="s">
        <v>37</v>
      </c>
      <c r="D48" s="114">
        <v>7155114.5700000003</v>
      </c>
      <c r="E48" s="114">
        <v>0</v>
      </c>
      <c r="F48" s="114">
        <v>59544.63</v>
      </c>
      <c r="G48" s="114">
        <v>5545848.54</v>
      </c>
      <c r="H48" s="114">
        <f t="shared" si="0"/>
        <v>1609266.0300000003</v>
      </c>
      <c r="I48" s="149"/>
      <c r="J48" s="149"/>
      <c r="L48" s="149"/>
      <c r="O48" s="149"/>
      <c r="P48" s="149"/>
    </row>
    <row r="49" spans="2:16" s="132" customFormat="1" ht="20.25" x14ac:dyDescent="0.3">
      <c r="B49" s="135">
        <v>2647</v>
      </c>
      <c r="C49" s="144" t="s">
        <v>38</v>
      </c>
      <c r="D49" s="114">
        <v>2147879.73</v>
      </c>
      <c r="E49" s="114">
        <v>0</v>
      </c>
      <c r="F49" s="114">
        <v>8949.4699999999993</v>
      </c>
      <c r="G49" s="114">
        <v>730862.42</v>
      </c>
      <c r="H49" s="114">
        <f t="shared" si="0"/>
        <v>1417017.31</v>
      </c>
      <c r="I49" s="149"/>
      <c r="J49" s="149"/>
      <c r="L49" s="149"/>
      <c r="O49" s="149"/>
      <c r="P49" s="149"/>
    </row>
    <row r="50" spans="2:16" s="132" customFormat="1" ht="20.25" x14ac:dyDescent="0.3">
      <c r="B50" s="135">
        <v>2048</v>
      </c>
      <c r="C50" s="144" t="s">
        <v>39</v>
      </c>
      <c r="D50" s="114">
        <v>35923250</v>
      </c>
      <c r="E50" s="114">
        <v>1984148.51</v>
      </c>
      <c r="F50" s="114">
        <v>0</v>
      </c>
      <c r="G50" s="114">
        <v>37907391.509999998</v>
      </c>
      <c r="H50" s="114">
        <f t="shared" si="0"/>
        <v>7</v>
      </c>
      <c r="I50" s="149"/>
      <c r="J50" s="149"/>
      <c r="L50" s="149"/>
      <c r="O50" s="149"/>
      <c r="P50" s="149"/>
    </row>
    <row r="51" spans="2:16" s="132" customFormat="1" ht="20.25" x14ac:dyDescent="0.3">
      <c r="B51" s="135">
        <v>2652</v>
      </c>
      <c r="C51" s="144" t="s">
        <v>40</v>
      </c>
      <c r="D51" s="114">
        <v>666638.88</v>
      </c>
      <c r="E51" s="114">
        <v>15900</v>
      </c>
      <c r="F51" s="115">
        <v>4666.12</v>
      </c>
      <c r="G51" s="114">
        <v>363034.41</v>
      </c>
      <c r="H51" s="114">
        <f t="shared" si="0"/>
        <v>319504.47000000003</v>
      </c>
      <c r="I51" s="149"/>
      <c r="J51" s="149"/>
      <c r="L51" s="149"/>
      <c r="M51" s="149"/>
      <c r="P51" s="149"/>
    </row>
    <row r="52" spans="2:16" s="132" customFormat="1" ht="20.25" x14ac:dyDescent="0.3">
      <c r="B52" s="135">
        <v>2654</v>
      </c>
      <c r="C52" s="135" t="s">
        <v>41</v>
      </c>
      <c r="D52" s="114">
        <v>9399252.1999999993</v>
      </c>
      <c r="E52" s="114">
        <v>0</v>
      </c>
      <c r="F52" s="114">
        <v>77526.42</v>
      </c>
      <c r="G52" s="114">
        <v>1794313.24</v>
      </c>
      <c r="H52" s="114">
        <f t="shared" si="0"/>
        <v>7604938.959999999</v>
      </c>
      <c r="I52" s="149"/>
      <c r="J52" s="149"/>
      <c r="L52" s="149"/>
      <c r="N52" s="147"/>
      <c r="P52" s="149"/>
    </row>
    <row r="53" spans="2:16" s="132" customFormat="1" ht="20.25" x14ac:dyDescent="0.3">
      <c r="B53" s="135">
        <v>2655</v>
      </c>
      <c r="C53" s="144" t="s">
        <v>42</v>
      </c>
      <c r="D53" s="114">
        <v>2344651.44</v>
      </c>
      <c r="E53" s="114">
        <v>739002.86</v>
      </c>
      <c r="F53" s="114">
        <v>1095.67</v>
      </c>
      <c r="G53" s="114">
        <v>2252889.7599999998</v>
      </c>
      <c r="H53" s="114">
        <f>+D53+E53-G53</f>
        <v>830764.54</v>
      </c>
      <c r="I53" s="149"/>
      <c r="J53" s="149"/>
      <c r="L53" s="149"/>
      <c r="N53" s="149"/>
      <c r="P53" s="149"/>
    </row>
    <row r="54" spans="2:16" s="132" customFormat="1" ht="20.25" x14ac:dyDescent="0.3">
      <c r="B54" s="135">
        <v>2656</v>
      </c>
      <c r="C54" s="186" t="s">
        <v>43</v>
      </c>
      <c r="D54" s="114">
        <v>5591834.3399999999</v>
      </c>
      <c r="E54" s="114">
        <v>1527836.05</v>
      </c>
      <c r="F54" s="114">
        <v>32771.919999999925</v>
      </c>
      <c r="G54" s="114">
        <v>5872949.9699999997</v>
      </c>
      <c r="H54" s="114">
        <f t="shared" si="0"/>
        <v>1246720.42</v>
      </c>
      <c r="I54" s="149"/>
      <c r="J54" s="149"/>
      <c r="L54" s="149"/>
      <c r="N54" s="149"/>
      <c r="P54" s="149"/>
    </row>
    <row r="55" spans="2:16" s="132" customFormat="1" ht="20.25" x14ac:dyDescent="0.3">
      <c r="B55" s="135">
        <v>2657</v>
      </c>
      <c r="C55" s="186" t="s">
        <v>44</v>
      </c>
      <c r="D55" s="114">
        <v>23337.58</v>
      </c>
      <c r="E55" s="114">
        <v>0</v>
      </c>
      <c r="F55" s="114">
        <v>0</v>
      </c>
      <c r="G55" s="114">
        <v>23334.58</v>
      </c>
      <c r="H55" s="114">
        <f t="shared" si="0"/>
        <v>3</v>
      </c>
      <c r="I55" s="149"/>
      <c r="J55" s="149"/>
      <c r="L55" s="149"/>
      <c r="N55" s="149"/>
      <c r="P55" s="149"/>
    </row>
    <row r="56" spans="2:16" s="132" customFormat="1" ht="20.25" x14ac:dyDescent="0.3">
      <c r="B56" s="135">
        <v>2658</v>
      </c>
      <c r="C56" s="186" t="s">
        <v>45</v>
      </c>
      <c r="D56" s="114">
        <v>258992</v>
      </c>
      <c r="E56" s="114">
        <v>54722.66</v>
      </c>
      <c r="F56" s="114">
        <v>0</v>
      </c>
      <c r="G56" s="114">
        <v>313672.65999999997</v>
      </c>
      <c r="H56" s="114">
        <f t="shared" si="0"/>
        <v>42.000000000058208</v>
      </c>
      <c r="I56" s="149"/>
      <c r="J56" s="149"/>
      <c r="L56" s="149"/>
      <c r="N56" s="149"/>
      <c r="P56" s="149"/>
    </row>
    <row r="57" spans="2:16" s="132" customFormat="1" ht="20.25" x14ac:dyDescent="0.3">
      <c r="B57" s="135">
        <v>2662</v>
      </c>
      <c r="C57" s="186" t="s">
        <v>46</v>
      </c>
      <c r="D57" s="114">
        <v>14230.13</v>
      </c>
      <c r="E57" s="114">
        <v>0</v>
      </c>
      <c r="F57" s="114">
        <v>0</v>
      </c>
      <c r="G57" s="114">
        <v>14229.13</v>
      </c>
      <c r="H57" s="114">
        <f t="shared" si="0"/>
        <v>1</v>
      </c>
      <c r="I57" s="149"/>
      <c r="J57" s="149"/>
      <c r="L57" s="149"/>
      <c r="N57" s="149"/>
      <c r="P57" s="149"/>
    </row>
    <row r="58" spans="2:16" s="132" customFormat="1" ht="20.25" x14ac:dyDescent="0.3">
      <c r="B58" s="135">
        <v>269502</v>
      </c>
      <c r="C58" s="186" t="s">
        <v>47</v>
      </c>
      <c r="D58" s="114">
        <v>284528.38</v>
      </c>
      <c r="E58" s="114">
        <v>8068400</v>
      </c>
      <c r="F58" s="114">
        <v>0</v>
      </c>
      <c r="G58" s="114">
        <v>0</v>
      </c>
      <c r="H58" s="114">
        <f t="shared" si="0"/>
        <v>8352928.3799999999</v>
      </c>
      <c r="I58" s="149"/>
      <c r="J58" s="149"/>
      <c r="L58" s="149"/>
      <c r="N58" s="149"/>
      <c r="P58" s="149"/>
    </row>
    <row r="59" spans="2:16" s="10" customFormat="1" ht="20.25" x14ac:dyDescent="0.3">
      <c r="B59" s="188">
        <v>2699</v>
      </c>
      <c r="C59" s="189" t="s">
        <v>48</v>
      </c>
      <c r="D59" s="116">
        <v>18249.88</v>
      </c>
      <c r="E59" s="116">
        <v>0</v>
      </c>
      <c r="F59" s="114">
        <v>0</v>
      </c>
      <c r="G59" s="116">
        <v>18247.88</v>
      </c>
      <c r="H59" s="114">
        <f t="shared" si="0"/>
        <v>2</v>
      </c>
      <c r="I59" s="190"/>
      <c r="J59" s="149"/>
      <c r="L59" s="190"/>
      <c r="N59" s="190"/>
      <c r="P59" s="190"/>
    </row>
    <row r="60" spans="2:16" ht="21" thickBot="1" x14ac:dyDescent="0.35">
      <c r="B60" s="5"/>
      <c r="C60" s="140" t="s">
        <v>49</v>
      </c>
      <c r="D60" s="117">
        <f>SUM(D38:D59)</f>
        <v>223224711.67999998</v>
      </c>
      <c r="E60" s="117">
        <f>SUM(E38:E59)</f>
        <v>19040094.030000001</v>
      </c>
      <c r="F60" s="117">
        <f>SUM(F38:F59)</f>
        <v>2471712.0799999996</v>
      </c>
      <c r="G60" s="117">
        <f>SUM(G38:G59)</f>
        <v>168710139.44</v>
      </c>
      <c r="H60" s="117">
        <f>SUM(H38:H59)</f>
        <v>73554666.269999996</v>
      </c>
      <c r="I60" s="90"/>
      <c r="J60" s="149"/>
      <c r="M60" s="132"/>
      <c r="N60" s="90"/>
      <c r="P60" s="90"/>
    </row>
    <row r="61" spans="2:16" ht="21" thickTop="1" x14ac:dyDescent="0.3">
      <c r="B61" s="5"/>
      <c r="C61" s="191"/>
      <c r="D61" s="192"/>
      <c r="E61" s="192"/>
      <c r="F61" s="193"/>
      <c r="G61" s="194"/>
      <c r="H61" s="195"/>
      <c r="I61" s="196"/>
      <c r="J61" s="149"/>
      <c r="M61" s="132"/>
      <c r="P61" s="90"/>
    </row>
    <row r="62" spans="2:16" x14ac:dyDescent="0.3">
      <c r="D62" s="197"/>
      <c r="E62" s="197"/>
      <c r="F62" s="198"/>
      <c r="G62" s="199"/>
      <c r="H62" s="198"/>
      <c r="I62" s="200"/>
      <c r="J62" s="149"/>
      <c r="M62" s="132"/>
      <c r="P62" s="90"/>
    </row>
    <row r="63" spans="2:16" ht="20.25" x14ac:dyDescent="0.3">
      <c r="C63" s="201" t="s">
        <v>50</v>
      </c>
      <c r="D63" s="202">
        <f>D60+D69+E60</f>
        <v>261433996.08999997</v>
      </c>
      <c r="E63" s="202"/>
      <c r="F63" s="202">
        <f>F60+D70</f>
        <v>2524496.8399999994</v>
      </c>
      <c r="G63" s="203">
        <f>G60+D71</f>
        <v>186924174.53999999</v>
      </c>
      <c r="H63" s="203">
        <f>H60+D72</f>
        <v>74509821.549999997</v>
      </c>
      <c r="I63" s="172"/>
      <c r="J63" s="204"/>
      <c r="K63" s="205"/>
      <c r="L63" s="205"/>
      <c r="M63" s="205"/>
      <c r="P63" s="90"/>
    </row>
    <row r="64" spans="2:16" x14ac:dyDescent="0.3">
      <c r="B64" s="206"/>
      <c r="D64" s="157"/>
      <c r="E64" s="157"/>
      <c r="F64" s="90">
        <v>2524496.84</v>
      </c>
      <c r="G64" s="157"/>
      <c r="H64" s="157">
        <v>74509821.549999997</v>
      </c>
      <c r="I64" s="157"/>
      <c r="J64" s="207"/>
      <c r="K64" s="208"/>
      <c r="L64" s="208"/>
      <c r="M64" s="208"/>
    </row>
    <row r="65" spans="1:22" x14ac:dyDescent="0.3">
      <c r="B65" s="206"/>
      <c r="C65" s="82"/>
      <c r="D65" s="157">
        <f>+D60+D69</f>
        <v>242393902.05999997</v>
      </c>
      <c r="E65" s="157"/>
      <c r="F65" s="157">
        <f>+F63-F64</f>
        <v>0</v>
      </c>
      <c r="G65" s="157"/>
      <c r="H65" s="157">
        <f>+H63-H64</f>
        <v>0</v>
      </c>
      <c r="I65" s="159"/>
      <c r="J65" s="134"/>
      <c r="K65" s="134"/>
      <c r="L65" s="134"/>
    </row>
    <row r="66" spans="1:22" x14ac:dyDescent="0.3">
      <c r="B66" s="209" t="s">
        <v>51</v>
      </c>
      <c r="C66" s="210"/>
      <c r="D66" s="210"/>
      <c r="E66" s="210"/>
      <c r="F66" s="210"/>
      <c r="G66" s="210"/>
      <c r="H66" s="210"/>
      <c r="I66" s="159"/>
      <c r="J66" s="134"/>
      <c r="K66" s="134"/>
      <c r="L66" s="134"/>
    </row>
    <row r="67" spans="1:22" ht="20.25" x14ac:dyDescent="0.3">
      <c r="B67" s="5"/>
      <c r="C67" s="5" t="s">
        <v>52</v>
      </c>
      <c r="D67" s="171"/>
      <c r="E67" s="211"/>
      <c r="F67" s="4"/>
      <c r="G67" s="212"/>
    </row>
    <row r="68" spans="1:22" ht="20.25" x14ac:dyDescent="0.3">
      <c r="B68" s="5"/>
      <c r="C68" s="5"/>
      <c r="D68" s="213" t="s">
        <v>53</v>
      </c>
      <c r="E68" s="214"/>
      <c r="F68" s="212"/>
      <c r="G68" s="212"/>
    </row>
    <row r="69" spans="1:22" ht="20.25" x14ac:dyDescent="0.3">
      <c r="B69" s="188">
        <v>2683</v>
      </c>
      <c r="C69" s="215" t="s">
        <v>54</v>
      </c>
      <c r="D69" s="116">
        <v>19169190.379999999</v>
      </c>
      <c r="E69" s="214"/>
      <c r="F69" s="212"/>
      <c r="G69" s="90"/>
      <c r="H69" s="19"/>
    </row>
    <row r="70" spans="1:22" ht="20.25" x14ac:dyDescent="0.3">
      <c r="B70" s="5"/>
      <c r="C70" s="216" t="s">
        <v>55</v>
      </c>
      <c r="D70" s="116">
        <v>52784.76</v>
      </c>
      <c r="E70" s="262"/>
      <c r="G70" s="212"/>
      <c r="H70" s="217"/>
      <c r="I70" s="218"/>
    </row>
    <row r="71" spans="1:22" ht="20.25" x14ac:dyDescent="0.3">
      <c r="C71" s="216" t="s">
        <v>56</v>
      </c>
      <c r="D71" s="116">
        <v>18214035.100000001</v>
      </c>
      <c r="E71" s="219"/>
      <c r="G71" s="90"/>
      <c r="H71" s="10"/>
      <c r="I71" s="139"/>
    </row>
    <row r="72" spans="1:22" ht="21" thickBot="1" x14ac:dyDescent="0.35">
      <c r="B72" s="5"/>
      <c r="C72" s="215" t="s">
        <v>57</v>
      </c>
      <c r="D72" s="113">
        <f>+D69-D71</f>
        <v>955155.27999999747</v>
      </c>
      <c r="E72" s="220"/>
      <c r="F72" s="116"/>
      <c r="G72" s="90"/>
      <c r="H72" s="221"/>
    </row>
    <row r="73" spans="1:22" ht="21" thickTop="1" x14ac:dyDescent="0.3">
      <c r="B73" s="5"/>
      <c r="C73" s="215"/>
      <c r="D73" s="220"/>
      <c r="E73" s="220"/>
      <c r="F73" s="212"/>
      <c r="G73" s="90"/>
      <c r="H73" s="221"/>
    </row>
    <row r="74" spans="1:22" ht="20.25" x14ac:dyDescent="0.3">
      <c r="B74" s="5"/>
      <c r="C74" s="5"/>
      <c r="D74" s="171"/>
      <c r="E74" s="5"/>
    </row>
    <row r="75" spans="1:22" s="132" customFormat="1" x14ac:dyDescent="0.3">
      <c r="A75" s="1"/>
      <c r="B75" s="209" t="s">
        <v>58</v>
      </c>
      <c r="C75" s="210"/>
      <c r="D75" s="210"/>
      <c r="E75" s="210"/>
      <c r="F75" s="210"/>
      <c r="G75" s="210"/>
      <c r="H75" s="210"/>
      <c r="M75" s="1"/>
      <c r="N75" s="1"/>
      <c r="O75" s="1"/>
      <c r="P75" s="1"/>
      <c r="Q75" s="1"/>
      <c r="R75" s="1"/>
      <c r="S75" s="1"/>
      <c r="T75" s="1"/>
      <c r="U75" s="1"/>
      <c r="V75" s="1"/>
    </row>
    <row r="76" spans="1:22" s="10" customFormat="1" x14ac:dyDescent="0.3">
      <c r="B76" s="8" t="s">
        <v>59</v>
      </c>
      <c r="C76" s="9" t="s">
        <v>2</v>
      </c>
      <c r="D76" s="222">
        <v>2025</v>
      </c>
      <c r="E76" s="223"/>
      <c r="F76" s="224"/>
      <c r="G76" s="225"/>
      <c r="H76" s="224"/>
      <c r="I76" s="132"/>
    </row>
    <row r="77" spans="1:22" s="10" customFormat="1" ht="23.25" customHeight="1" x14ac:dyDescent="0.3">
      <c r="B77" s="1"/>
      <c r="C77" s="1"/>
      <c r="D77" s="50"/>
      <c r="E77" s="223"/>
      <c r="F77" s="224"/>
      <c r="G77" s="225"/>
      <c r="H77" s="224"/>
      <c r="I77" s="132"/>
    </row>
    <row r="78" spans="1:22" s="10" customFormat="1" ht="23.25" customHeight="1" x14ac:dyDescent="0.3">
      <c r="C78" s="11" t="s">
        <v>60</v>
      </c>
      <c r="D78" s="11" t="s">
        <v>61</v>
      </c>
      <c r="E78" s="223" t="s">
        <v>62</v>
      </c>
      <c r="F78" s="224"/>
      <c r="G78" s="224"/>
      <c r="H78" s="132"/>
      <c r="I78" s="132"/>
    </row>
    <row r="79" spans="1:22" s="10" customFormat="1" ht="23.25" customHeight="1" x14ac:dyDescent="0.3">
      <c r="B79" s="226">
        <v>2024</v>
      </c>
      <c r="C79" s="1" t="s">
        <v>63</v>
      </c>
      <c r="D79" s="118">
        <v>66232325.560000002</v>
      </c>
      <c r="F79" s="120"/>
      <c r="G79" s="225"/>
      <c r="H79" s="132"/>
      <c r="I79" s="132"/>
    </row>
    <row r="80" spans="1:22" s="10" customFormat="1" ht="23.25" customHeight="1" x14ac:dyDescent="0.3">
      <c r="B80" s="227">
        <v>45754</v>
      </c>
      <c r="C80" s="1" t="s">
        <v>64</v>
      </c>
      <c r="D80" s="228">
        <v>10879685.970000001</v>
      </c>
      <c r="E80" s="119"/>
      <c r="F80" s="120"/>
      <c r="G80" s="225"/>
      <c r="H80" s="132"/>
      <c r="I80" s="132"/>
    </row>
    <row r="81" spans="2:9" s="10" customFormat="1" ht="23.25" customHeight="1" x14ac:dyDescent="0.3">
      <c r="B81" s="227"/>
      <c r="C81" s="1"/>
      <c r="D81" s="143">
        <f>SUM(D79:D80)</f>
        <v>77112011.530000001</v>
      </c>
      <c r="E81" s="119">
        <f>+D81-E96</f>
        <v>21560516.879999995</v>
      </c>
      <c r="F81" s="120"/>
      <c r="G81" s="225"/>
      <c r="H81" s="132"/>
      <c r="I81" s="132"/>
    </row>
    <row r="82" spans="2:9" s="10" customFormat="1" ht="23.25" customHeight="1" x14ac:dyDescent="0.3">
      <c r="B82" s="1"/>
      <c r="C82" s="1"/>
      <c r="D82" s="118"/>
      <c r="E82" s="119"/>
      <c r="F82" s="120"/>
      <c r="G82" s="120"/>
      <c r="H82" s="224"/>
      <c r="I82" s="132"/>
    </row>
    <row r="83" spans="2:9" s="10" customFormat="1" ht="37.5" x14ac:dyDescent="0.3">
      <c r="B83" s="206" t="s">
        <v>65</v>
      </c>
      <c r="C83" s="206" t="s">
        <v>66</v>
      </c>
      <c r="D83" s="143" t="s">
        <v>61</v>
      </c>
      <c r="E83" s="229" t="s">
        <v>67</v>
      </c>
      <c r="F83" s="230" t="s">
        <v>68</v>
      </c>
      <c r="G83" s="231" t="s">
        <v>112</v>
      </c>
      <c r="H83" s="224"/>
      <c r="I83" s="132"/>
    </row>
    <row r="84" spans="2:9" s="10" customFormat="1" ht="23.25" customHeight="1" x14ac:dyDescent="0.3">
      <c r="B84" s="12">
        <v>45611</v>
      </c>
      <c r="C84" s="1" t="s">
        <v>69</v>
      </c>
      <c r="D84" s="118">
        <v>63989860.409999996</v>
      </c>
      <c r="E84" s="119">
        <v>12797972.08</v>
      </c>
      <c r="F84" s="120">
        <v>3199493.02</v>
      </c>
      <c r="G84" s="120">
        <f t="shared" ref="G84:G88" si="1">+D84-E84-F84</f>
        <v>47992395.309999995</v>
      </c>
      <c r="H84" s="224"/>
      <c r="I84" s="132"/>
    </row>
    <row r="85" spans="2:9" s="10" customFormat="1" ht="23.25" customHeight="1" x14ac:dyDescent="0.3">
      <c r="B85" s="12">
        <v>45638</v>
      </c>
      <c r="C85" s="1" t="s">
        <v>70</v>
      </c>
      <c r="D85" s="118">
        <v>25283007.809999999</v>
      </c>
      <c r="E85" s="119">
        <v>5056601.5599999996</v>
      </c>
      <c r="F85" s="120">
        <v>1264150.3899999999</v>
      </c>
      <c r="G85" s="120">
        <f t="shared" si="1"/>
        <v>18962255.859999999</v>
      </c>
      <c r="H85" s="232"/>
      <c r="I85" s="132"/>
    </row>
    <row r="86" spans="2:9" s="10" customFormat="1" ht="23.25" customHeight="1" x14ac:dyDescent="0.3">
      <c r="B86" s="12">
        <v>45691</v>
      </c>
      <c r="C86" s="1" t="s">
        <v>71</v>
      </c>
      <c r="D86" s="118">
        <v>6137378.0199999996</v>
      </c>
      <c r="E86" s="119">
        <v>1227475.6100000001</v>
      </c>
      <c r="F86" s="120">
        <v>306868.90000000002</v>
      </c>
      <c r="G86" s="120">
        <f t="shared" si="1"/>
        <v>4603033.5099999988</v>
      </c>
      <c r="H86" s="232"/>
      <c r="I86" s="132"/>
    </row>
    <row r="87" spans="2:9" s="10" customFormat="1" ht="23.25" customHeight="1" x14ac:dyDescent="0.3">
      <c r="B87" s="12">
        <v>45712</v>
      </c>
      <c r="C87" s="1" t="s">
        <v>72</v>
      </c>
      <c r="D87" s="118">
        <v>9467345.8300000001</v>
      </c>
      <c r="E87" s="119">
        <v>1893469.17</v>
      </c>
      <c r="F87" s="121">
        <v>473367.29</v>
      </c>
      <c r="G87" s="121">
        <f t="shared" si="1"/>
        <v>7100509.3700000001</v>
      </c>
      <c r="H87" s="133"/>
      <c r="I87" s="132"/>
    </row>
    <row r="88" spans="2:9" s="10" customFormat="1" ht="23.25" customHeight="1" x14ac:dyDescent="0.3">
      <c r="B88" s="12">
        <v>45737</v>
      </c>
      <c r="C88" s="1" t="s">
        <v>73</v>
      </c>
      <c r="D88" s="118">
        <v>27208006.129999999</v>
      </c>
      <c r="E88" s="119">
        <v>5441601.2400000002</v>
      </c>
      <c r="F88" s="121">
        <v>1360400.31</v>
      </c>
      <c r="G88" s="121">
        <f t="shared" si="1"/>
        <v>20406004.580000002</v>
      </c>
      <c r="H88" s="133"/>
      <c r="I88" s="132"/>
    </row>
    <row r="89" spans="2:9" s="10" customFormat="1" ht="23.25" customHeight="1" x14ac:dyDescent="0.3">
      <c r="B89" s="12">
        <v>45756</v>
      </c>
      <c r="C89" s="1" t="s">
        <v>74</v>
      </c>
      <c r="D89" s="118">
        <v>27468899.710000001</v>
      </c>
      <c r="E89" s="119">
        <v>5493779.9400000004</v>
      </c>
      <c r="F89" s="121">
        <v>1373444.99</v>
      </c>
      <c r="G89" s="121">
        <f>+D89-E89-F89</f>
        <v>20601674.780000001</v>
      </c>
      <c r="H89" s="133"/>
      <c r="I89" s="132"/>
    </row>
    <row r="90" spans="2:9" s="10" customFormat="1" ht="23.25" customHeight="1" x14ac:dyDescent="0.3">
      <c r="B90" s="12">
        <v>45791</v>
      </c>
      <c r="C90" s="1" t="s">
        <v>75</v>
      </c>
      <c r="D90" s="118">
        <v>23242085.460000001</v>
      </c>
      <c r="E90" s="119">
        <v>4648417.09</v>
      </c>
      <c r="F90" s="121">
        <v>1162104.27</v>
      </c>
      <c r="G90" s="121">
        <f t="shared" ref="G90:G93" si="2">+D90-E90-F90</f>
        <v>17431564.100000001</v>
      </c>
      <c r="H90" s="133"/>
      <c r="I90" s="132"/>
    </row>
    <row r="91" spans="2:9" s="10" customFormat="1" ht="23.25" customHeight="1" x14ac:dyDescent="0.3">
      <c r="B91" s="12">
        <v>45821</v>
      </c>
      <c r="C91" s="1" t="s">
        <v>76</v>
      </c>
      <c r="D91" s="118">
        <v>39689932.549999997</v>
      </c>
      <c r="E91" s="119">
        <v>7937986.5099999998</v>
      </c>
      <c r="F91" s="121">
        <f>+D91*0.05</f>
        <v>1984496.6274999999</v>
      </c>
      <c r="G91" s="121">
        <f t="shared" si="2"/>
        <v>29767449.412499998</v>
      </c>
      <c r="H91" s="133"/>
      <c r="I91" s="132"/>
    </row>
    <row r="92" spans="2:9" s="10" customFormat="1" ht="23.25" customHeight="1" x14ac:dyDescent="0.3">
      <c r="B92" s="12">
        <v>45867</v>
      </c>
      <c r="C92" s="1" t="s">
        <v>77</v>
      </c>
      <c r="D92" s="118">
        <v>24565548.629999999</v>
      </c>
      <c r="E92" s="119">
        <v>4913109.7300000004</v>
      </c>
      <c r="F92" s="121">
        <f>+D92*0.05</f>
        <v>1228277.4314999999</v>
      </c>
      <c r="G92" s="121">
        <f t="shared" si="2"/>
        <v>18424161.468499999</v>
      </c>
      <c r="H92" s="133"/>
      <c r="I92" s="132"/>
    </row>
    <row r="93" spans="2:9" s="10" customFormat="1" ht="23.25" customHeight="1" x14ac:dyDescent="0.3">
      <c r="B93" s="12">
        <v>45901</v>
      </c>
      <c r="C93" s="1" t="s">
        <v>78</v>
      </c>
      <c r="D93" s="118">
        <v>4633036.63</v>
      </c>
      <c r="E93" s="119">
        <v>926607.33</v>
      </c>
      <c r="F93" s="121">
        <f>+D93*0.05</f>
        <v>231651.8315</v>
      </c>
      <c r="G93" s="121">
        <f t="shared" si="2"/>
        <v>3474777.4685</v>
      </c>
      <c r="H93" s="133"/>
      <c r="I93" s="132"/>
    </row>
    <row r="94" spans="2:9" s="10" customFormat="1" ht="23.25" customHeight="1" x14ac:dyDescent="0.3">
      <c r="B94" s="12">
        <v>45929</v>
      </c>
      <c r="C94" s="1" t="s">
        <v>79</v>
      </c>
      <c r="D94" s="118">
        <v>17828040.84</v>
      </c>
      <c r="E94" s="119">
        <v>3565608.17</v>
      </c>
      <c r="F94" s="121">
        <f>+D94*0.05</f>
        <v>891402.04200000002</v>
      </c>
      <c r="G94" s="121">
        <f>+D94-E94-F94</f>
        <v>13371030.628</v>
      </c>
      <c r="H94" s="133"/>
      <c r="I94" s="132"/>
    </row>
    <row r="95" spans="2:9" s="10" customFormat="1" ht="23.25" customHeight="1" x14ac:dyDescent="0.3">
      <c r="B95" s="12">
        <v>45952</v>
      </c>
      <c r="C95" s="1" t="s">
        <v>151</v>
      </c>
      <c r="D95" s="118">
        <v>8244331.1200000001</v>
      </c>
      <c r="E95" s="122">
        <v>1648866.22</v>
      </c>
      <c r="F95" s="123">
        <v>412216.56</v>
      </c>
      <c r="G95" s="121">
        <f>+D95-E95-F95</f>
        <v>6183248.3400000008</v>
      </c>
      <c r="H95" s="133"/>
      <c r="I95" s="174"/>
    </row>
    <row r="96" spans="2:9" s="10" customFormat="1" ht="23.25" customHeight="1" thickBot="1" x14ac:dyDescent="0.35">
      <c r="B96" s="1"/>
      <c r="C96" s="11" t="s">
        <v>80</v>
      </c>
      <c r="D96" s="124">
        <f>SUM(D84:D95)</f>
        <v>277757473.13999999</v>
      </c>
      <c r="E96" s="124">
        <f>SUM(E84:E95)</f>
        <v>55551494.650000006</v>
      </c>
      <c r="F96" s="124">
        <f>SUM(F84:F95)</f>
        <v>13887873.662499998</v>
      </c>
      <c r="G96" s="124">
        <f>SUM(G84:G95)</f>
        <v>208318104.82749996</v>
      </c>
      <c r="H96" s="232"/>
      <c r="I96" s="132"/>
    </row>
    <row r="97" spans="2:9" s="10" customFormat="1" ht="23.25" customHeight="1" thickTop="1" x14ac:dyDescent="0.3">
      <c r="B97" s="1"/>
      <c r="D97" s="118"/>
      <c r="E97" s="119"/>
      <c r="F97" s="120"/>
      <c r="G97" s="120"/>
      <c r="H97" s="232"/>
      <c r="I97" s="132"/>
    </row>
    <row r="98" spans="2:9" s="10" customFormat="1" ht="23.25" customHeight="1" x14ac:dyDescent="0.3">
      <c r="B98" s="13" t="s">
        <v>81</v>
      </c>
      <c r="C98" s="14" t="s">
        <v>82</v>
      </c>
      <c r="D98" s="118"/>
      <c r="E98" s="233"/>
      <c r="F98" s="234"/>
      <c r="G98" s="235"/>
      <c r="H98" s="232"/>
      <c r="I98" s="132"/>
    </row>
    <row r="99" spans="2:9" s="10" customFormat="1" ht="23.25" customHeight="1" x14ac:dyDescent="0.3">
      <c r="C99" s="10" t="s">
        <v>83</v>
      </c>
      <c r="D99" s="118">
        <v>2095466.65</v>
      </c>
      <c r="E99" s="223"/>
      <c r="F99" s="230"/>
      <c r="G99" s="225"/>
      <c r="H99" s="224"/>
      <c r="I99" s="132"/>
    </row>
    <row r="100" spans="2:9" s="10" customFormat="1" ht="23.25" customHeight="1" x14ac:dyDescent="0.3">
      <c r="B100" s="15"/>
      <c r="C100" s="16">
        <v>45658</v>
      </c>
      <c r="D100" s="118">
        <v>60000</v>
      </c>
      <c r="E100" s="223"/>
      <c r="F100" s="190"/>
      <c r="G100" s="225"/>
      <c r="H100" s="224"/>
      <c r="I100" s="132"/>
    </row>
    <row r="101" spans="2:9" s="10" customFormat="1" ht="23.25" customHeight="1" x14ac:dyDescent="0.3">
      <c r="B101" s="1"/>
      <c r="C101" s="16">
        <v>45689</v>
      </c>
      <c r="D101" s="118">
        <v>360000</v>
      </c>
      <c r="E101" s="223"/>
      <c r="G101" s="225"/>
      <c r="H101" s="224"/>
      <c r="I101" s="132"/>
    </row>
    <row r="102" spans="2:9" s="10" customFormat="1" ht="23.25" customHeight="1" x14ac:dyDescent="0.3">
      <c r="B102" s="1"/>
      <c r="C102" s="16">
        <v>45736</v>
      </c>
      <c r="D102" s="118">
        <v>60000.002800000002</v>
      </c>
      <c r="E102" s="223"/>
      <c r="G102" s="225"/>
      <c r="H102" s="224"/>
      <c r="I102" s="132"/>
    </row>
    <row r="103" spans="2:9" s="10" customFormat="1" ht="23.25" customHeight="1" x14ac:dyDescent="0.3">
      <c r="B103" s="1"/>
      <c r="C103" s="16">
        <v>45748</v>
      </c>
      <c r="D103" s="118">
        <v>360000</v>
      </c>
      <c r="E103" s="223"/>
      <c r="G103" s="225"/>
      <c r="H103" s="230"/>
      <c r="I103" s="132"/>
    </row>
    <row r="104" spans="2:9" s="10" customFormat="1" ht="23.25" customHeight="1" x14ac:dyDescent="0.3">
      <c r="B104" s="1"/>
      <c r="C104" s="16">
        <v>45778</v>
      </c>
      <c r="D104" s="118">
        <v>270000</v>
      </c>
      <c r="E104" s="223"/>
      <c r="G104" s="225"/>
      <c r="H104" s="230"/>
      <c r="I104" s="132"/>
    </row>
    <row r="105" spans="2:9" s="10" customFormat="1" ht="23.25" customHeight="1" x14ac:dyDescent="0.3">
      <c r="B105" s="1"/>
      <c r="C105" s="16">
        <v>45809</v>
      </c>
      <c r="D105" s="118">
        <v>210000</v>
      </c>
      <c r="E105" s="223"/>
      <c r="G105" s="225"/>
      <c r="H105" s="230"/>
      <c r="I105" s="132"/>
    </row>
    <row r="106" spans="2:9" s="10" customFormat="1" ht="23.25" customHeight="1" x14ac:dyDescent="0.3">
      <c r="B106" s="1"/>
      <c r="C106" s="16">
        <v>45839</v>
      </c>
      <c r="D106" s="118">
        <v>75000</v>
      </c>
      <c r="E106" s="223"/>
      <c r="G106" s="225"/>
      <c r="H106" s="230"/>
      <c r="I106" s="149"/>
    </row>
    <row r="107" spans="2:9" s="10" customFormat="1" ht="23.25" customHeight="1" x14ac:dyDescent="0.3">
      <c r="B107" s="1"/>
      <c r="C107" s="16">
        <v>45870</v>
      </c>
      <c r="D107" s="118">
        <v>375000</v>
      </c>
      <c r="E107" s="223"/>
      <c r="G107" s="225"/>
      <c r="H107" s="224"/>
      <c r="I107" s="174"/>
    </row>
    <row r="108" spans="2:9" s="10" customFormat="1" ht="23.25" customHeight="1" x14ac:dyDescent="0.3">
      <c r="B108" s="1"/>
      <c r="C108" s="16">
        <v>45901</v>
      </c>
      <c r="D108" s="118">
        <v>150000</v>
      </c>
      <c r="E108" s="223"/>
      <c r="G108" s="225"/>
      <c r="H108" s="224"/>
      <c r="I108" s="149"/>
    </row>
    <row r="109" spans="2:9" s="10" customFormat="1" ht="23.25" customHeight="1" x14ac:dyDescent="0.3">
      <c r="B109" s="1"/>
      <c r="C109" s="16">
        <v>45931</v>
      </c>
      <c r="D109" s="118">
        <v>300000</v>
      </c>
      <c r="E109" s="223"/>
      <c r="G109" s="225"/>
      <c r="H109" s="224"/>
      <c r="I109" s="149"/>
    </row>
    <row r="110" spans="2:9" s="10" customFormat="1" ht="23.25" customHeight="1" x14ac:dyDescent="0.3">
      <c r="B110" s="1"/>
      <c r="C110" s="16">
        <v>45962</v>
      </c>
      <c r="D110" s="118">
        <v>75000</v>
      </c>
      <c r="E110" s="223"/>
      <c r="G110" s="225"/>
      <c r="H110" s="224"/>
      <c r="I110" s="149"/>
    </row>
    <row r="111" spans="2:9" s="10" customFormat="1" ht="23.25" customHeight="1" thickBot="1" x14ac:dyDescent="0.35">
      <c r="B111" s="5"/>
      <c r="C111" s="17" t="s">
        <v>80</v>
      </c>
      <c r="D111" s="18">
        <f>SUM(D99:D110)</f>
        <v>4390466.6527999993</v>
      </c>
      <c r="E111" s="19"/>
      <c r="F111" s="225"/>
      <c r="G111" s="224"/>
      <c r="H111" s="224"/>
      <c r="I111" s="149"/>
    </row>
    <row r="112" spans="2:9" s="10" customFormat="1" ht="23.25" customHeight="1" thickTop="1" x14ac:dyDescent="0.3">
      <c r="C112" s="14"/>
      <c r="D112" s="20"/>
      <c r="E112" s="19"/>
      <c r="F112" s="236"/>
      <c r="G112" s="232"/>
      <c r="H112" s="224"/>
      <c r="I112" s="149"/>
    </row>
    <row r="113" spans="1:22" s="132" customFormat="1" ht="23.25" customHeight="1" thickBot="1" x14ac:dyDescent="0.35">
      <c r="A113" s="1"/>
      <c r="B113" s="1"/>
      <c r="C113" s="14" t="s">
        <v>84</v>
      </c>
      <c r="D113" s="113">
        <f>+D111+D96</f>
        <v>282147939.79280001</v>
      </c>
      <c r="E113" s="4"/>
      <c r="F113" s="237"/>
      <c r="H113" s="90"/>
      <c r="I113" s="149"/>
      <c r="M113" s="1"/>
      <c r="N113" s="1"/>
      <c r="O113" s="1"/>
      <c r="P113" s="1"/>
      <c r="Q113" s="1"/>
      <c r="R113" s="1"/>
      <c r="S113" s="1"/>
      <c r="T113" s="1"/>
      <c r="U113" s="1"/>
      <c r="V113" s="1"/>
    </row>
    <row r="114" spans="1:22" ht="19.5" thickTop="1" x14ac:dyDescent="0.3">
      <c r="C114" s="11"/>
      <c r="G114" s="90"/>
      <c r="H114" s="19"/>
      <c r="I114" s="149"/>
    </row>
    <row r="115" spans="1:22" x14ac:dyDescent="0.3">
      <c r="C115" s="11"/>
      <c r="G115" s="90"/>
      <c r="H115" s="19"/>
      <c r="I115" s="149"/>
    </row>
    <row r="116" spans="1:22" x14ac:dyDescent="0.3">
      <c r="B116" s="209" t="s">
        <v>85</v>
      </c>
      <c r="C116" s="238"/>
      <c r="D116" s="209"/>
      <c r="E116" s="209"/>
      <c r="F116" s="209"/>
      <c r="G116" s="238"/>
      <c r="H116" s="238"/>
      <c r="I116" s="134"/>
      <c r="J116" s="134"/>
      <c r="K116" s="134"/>
      <c r="L116" s="134"/>
    </row>
    <row r="117" spans="1:22" ht="20.25" x14ac:dyDescent="0.3">
      <c r="C117" s="5" t="s">
        <v>86</v>
      </c>
    </row>
    <row r="118" spans="1:22" ht="19.5" thickBot="1" x14ac:dyDescent="0.35"/>
    <row r="119" spans="1:22" s="132" customFormat="1" ht="19.5" thickBot="1" x14ac:dyDescent="0.35">
      <c r="C119" s="239" t="s">
        <v>87</v>
      </c>
      <c r="D119" s="240" t="s">
        <v>88</v>
      </c>
      <c r="E119" s="241" t="s">
        <v>89</v>
      </c>
      <c r="F119" s="242" t="s">
        <v>53</v>
      </c>
      <c r="G119" s="3"/>
      <c r="H119" s="149"/>
    </row>
    <row r="120" spans="1:22" s="132" customFormat="1" x14ac:dyDescent="0.3">
      <c r="C120" s="243" t="s">
        <v>161</v>
      </c>
      <c r="D120" s="26">
        <v>45974</v>
      </c>
      <c r="E120" s="243" t="s">
        <v>162</v>
      </c>
      <c r="F120" s="244">
        <v>44308.764000000003</v>
      </c>
      <c r="G120" s="3"/>
      <c r="H120" s="149"/>
    </row>
    <row r="121" spans="1:22" s="132" customFormat="1" x14ac:dyDescent="0.3">
      <c r="C121" s="243" t="s">
        <v>163</v>
      </c>
      <c r="D121" s="26">
        <v>45981</v>
      </c>
      <c r="E121" s="243" t="s">
        <v>164</v>
      </c>
      <c r="F121" s="244">
        <v>7375</v>
      </c>
      <c r="G121" s="3"/>
      <c r="H121" s="149"/>
    </row>
    <row r="122" spans="1:22" s="132" customFormat="1" x14ac:dyDescent="0.3">
      <c r="C122" s="243" t="s">
        <v>163</v>
      </c>
      <c r="D122" s="26">
        <v>45981</v>
      </c>
      <c r="E122" s="243" t="s">
        <v>165</v>
      </c>
      <c r="F122" s="244">
        <v>7375</v>
      </c>
      <c r="G122" s="3"/>
      <c r="H122" s="149"/>
    </row>
    <row r="123" spans="1:22" s="132" customFormat="1" x14ac:dyDescent="0.3">
      <c r="C123" s="243" t="s">
        <v>163</v>
      </c>
      <c r="D123" s="26">
        <v>45981</v>
      </c>
      <c r="E123" s="243" t="s">
        <v>166</v>
      </c>
      <c r="F123" s="244">
        <v>7375</v>
      </c>
      <c r="G123" s="3"/>
      <c r="H123" s="149"/>
    </row>
    <row r="124" spans="1:22" s="132" customFormat="1" x14ac:dyDescent="0.3">
      <c r="C124" s="243" t="s">
        <v>163</v>
      </c>
      <c r="D124" s="26">
        <v>45981</v>
      </c>
      <c r="E124" s="243" t="s">
        <v>167</v>
      </c>
      <c r="F124" s="244">
        <v>7375</v>
      </c>
      <c r="G124" s="3"/>
      <c r="H124" s="149"/>
    </row>
    <row r="125" spans="1:22" s="132" customFormat="1" x14ac:dyDescent="0.3">
      <c r="C125" s="243" t="s">
        <v>168</v>
      </c>
      <c r="D125" s="26">
        <v>45972</v>
      </c>
      <c r="E125" s="243" t="s">
        <v>169</v>
      </c>
      <c r="F125" s="244">
        <v>14750</v>
      </c>
      <c r="G125" s="3"/>
      <c r="H125" s="149"/>
    </row>
    <row r="126" spans="1:22" s="132" customFormat="1" x14ac:dyDescent="0.3">
      <c r="C126" s="243" t="s">
        <v>170</v>
      </c>
      <c r="D126" s="26">
        <v>45989</v>
      </c>
      <c r="E126" s="243" t="s">
        <v>171</v>
      </c>
      <c r="F126" s="244">
        <v>34515</v>
      </c>
      <c r="G126" s="3"/>
      <c r="H126" s="149"/>
    </row>
    <row r="127" spans="1:22" s="132" customFormat="1" ht="21" customHeight="1" x14ac:dyDescent="0.3">
      <c r="C127" s="243" t="s">
        <v>172</v>
      </c>
      <c r="D127" s="26">
        <v>45986</v>
      </c>
      <c r="E127" s="243" t="s">
        <v>173</v>
      </c>
      <c r="F127" s="244">
        <v>30000</v>
      </c>
      <c r="G127" s="3"/>
      <c r="H127" s="149"/>
    </row>
    <row r="128" spans="1:22" s="132" customFormat="1" x14ac:dyDescent="0.3">
      <c r="C128" s="243" t="s">
        <v>174</v>
      </c>
      <c r="D128" s="26">
        <v>45988</v>
      </c>
      <c r="E128" s="243" t="s">
        <v>175</v>
      </c>
      <c r="F128" s="244">
        <v>245298.08</v>
      </c>
      <c r="G128" s="3"/>
      <c r="H128" s="149"/>
    </row>
    <row r="129" spans="3:8" s="132" customFormat="1" x14ac:dyDescent="0.3">
      <c r="C129" s="243" t="s">
        <v>176</v>
      </c>
      <c r="D129" s="26">
        <v>45988</v>
      </c>
      <c r="E129" s="243" t="s">
        <v>177</v>
      </c>
      <c r="F129" s="244">
        <v>326076.7</v>
      </c>
      <c r="G129" s="3"/>
      <c r="H129" s="149"/>
    </row>
    <row r="130" spans="3:8" s="132" customFormat="1" x14ac:dyDescent="0.3">
      <c r="C130" s="243" t="s">
        <v>178</v>
      </c>
      <c r="D130" s="26">
        <v>45988</v>
      </c>
      <c r="E130" s="243" t="s">
        <v>179</v>
      </c>
      <c r="F130" s="244">
        <v>16791</v>
      </c>
      <c r="G130" s="3"/>
      <c r="H130" s="149"/>
    </row>
    <row r="131" spans="3:8" s="132" customFormat="1" x14ac:dyDescent="0.3">
      <c r="C131" s="243" t="s">
        <v>180</v>
      </c>
      <c r="D131" s="26">
        <v>45985</v>
      </c>
      <c r="E131" s="243" t="s">
        <v>181</v>
      </c>
      <c r="F131" s="244">
        <v>50000</v>
      </c>
      <c r="G131" s="3"/>
      <c r="H131" s="149"/>
    </row>
    <row r="132" spans="3:8" s="132" customFormat="1" x14ac:dyDescent="0.3">
      <c r="C132" s="243" t="s">
        <v>182</v>
      </c>
      <c r="D132" s="26">
        <v>45972</v>
      </c>
      <c r="E132" s="243" t="s">
        <v>183</v>
      </c>
      <c r="F132" s="244">
        <v>121941.2</v>
      </c>
      <c r="G132" s="3"/>
      <c r="H132" s="149"/>
    </row>
    <row r="133" spans="3:8" s="132" customFormat="1" x14ac:dyDescent="0.3">
      <c r="C133" s="243" t="s">
        <v>182</v>
      </c>
      <c r="D133" s="26">
        <v>45972</v>
      </c>
      <c r="E133" s="243" t="s">
        <v>184</v>
      </c>
      <c r="F133" s="244">
        <v>248349.05399999997</v>
      </c>
      <c r="G133" s="3"/>
      <c r="H133" s="149"/>
    </row>
    <row r="134" spans="3:8" s="132" customFormat="1" x14ac:dyDescent="0.3">
      <c r="C134" s="243" t="s">
        <v>185</v>
      </c>
      <c r="D134" s="26">
        <v>45979</v>
      </c>
      <c r="E134" s="243" t="s">
        <v>186</v>
      </c>
      <c r="F134" s="244">
        <v>10578.7</v>
      </c>
      <c r="G134" s="3"/>
      <c r="H134" s="149"/>
    </row>
    <row r="135" spans="3:8" s="132" customFormat="1" x14ac:dyDescent="0.3">
      <c r="C135" s="243" t="s">
        <v>187</v>
      </c>
      <c r="D135" s="26">
        <v>45988</v>
      </c>
      <c r="E135" s="243" t="s">
        <v>188</v>
      </c>
      <c r="F135" s="244">
        <v>203446.75</v>
      </c>
      <c r="G135" s="3"/>
      <c r="H135" s="149"/>
    </row>
    <row r="136" spans="3:8" s="132" customFormat="1" x14ac:dyDescent="0.3">
      <c r="C136" s="243" t="s">
        <v>189</v>
      </c>
      <c r="D136" s="26">
        <v>45988</v>
      </c>
      <c r="E136" s="243" t="s">
        <v>190</v>
      </c>
      <c r="F136" s="244">
        <v>138888.88</v>
      </c>
      <c r="G136" s="3"/>
      <c r="H136" s="149"/>
    </row>
    <row r="137" spans="3:8" s="132" customFormat="1" x14ac:dyDescent="0.3">
      <c r="C137" s="243" t="s">
        <v>191</v>
      </c>
      <c r="D137" s="26">
        <v>45974</v>
      </c>
      <c r="E137" s="243" t="s">
        <v>192</v>
      </c>
      <c r="F137" s="244">
        <v>90860.649000000005</v>
      </c>
      <c r="G137" s="3"/>
      <c r="H137" s="149"/>
    </row>
    <row r="138" spans="3:8" s="132" customFormat="1" x14ac:dyDescent="0.3">
      <c r="C138" s="243" t="s">
        <v>193</v>
      </c>
      <c r="D138" s="26">
        <v>45981</v>
      </c>
      <c r="E138" s="243" t="s">
        <v>194</v>
      </c>
      <c r="F138" s="244">
        <v>186682.20680000001</v>
      </c>
      <c r="G138" s="3"/>
      <c r="H138" s="149"/>
    </row>
    <row r="139" spans="3:8" s="132" customFormat="1" x14ac:dyDescent="0.3">
      <c r="C139" s="243" t="s">
        <v>195</v>
      </c>
      <c r="D139" s="26">
        <v>45988</v>
      </c>
      <c r="E139" s="243" t="s">
        <v>196</v>
      </c>
      <c r="F139" s="244">
        <v>120035.5</v>
      </c>
      <c r="G139" s="3"/>
      <c r="H139" s="149"/>
    </row>
    <row r="140" spans="3:8" s="132" customFormat="1" x14ac:dyDescent="0.3">
      <c r="C140" s="243" t="s">
        <v>197</v>
      </c>
      <c r="D140" s="26">
        <v>45975</v>
      </c>
      <c r="E140" s="243" t="s">
        <v>152</v>
      </c>
      <c r="F140" s="244">
        <v>26550</v>
      </c>
      <c r="G140" s="3"/>
      <c r="H140" s="149"/>
    </row>
    <row r="141" spans="3:8" s="132" customFormat="1" x14ac:dyDescent="0.3">
      <c r="C141" s="243" t="s">
        <v>198</v>
      </c>
      <c r="D141" s="26">
        <v>45986</v>
      </c>
      <c r="E141" s="243" t="s">
        <v>199</v>
      </c>
      <c r="F141" s="244">
        <v>149999.9952</v>
      </c>
      <c r="G141" s="3"/>
      <c r="H141" s="149"/>
    </row>
    <row r="142" spans="3:8" s="132" customFormat="1" x14ac:dyDescent="0.3">
      <c r="C142" s="243" t="s">
        <v>200</v>
      </c>
      <c r="D142" s="26">
        <v>45978</v>
      </c>
      <c r="E142" s="243" t="s">
        <v>201</v>
      </c>
      <c r="F142" s="244">
        <v>11439.0144</v>
      </c>
      <c r="G142" s="3"/>
      <c r="H142" s="149"/>
    </row>
    <row r="143" spans="3:8" s="132" customFormat="1" x14ac:dyDescent="0.3">
      <c r="C143" s="243" t="s">
        <v>202</v>
      </c>
      <c r="D143" s="26">
        <v>45960</v>
      </c>
      <c r="E143" s="243" t="s">
        <v>203</v>
      </c>
      <c r="F143" s="244">
        <v>47200</v>
      </c>
      <c r="G143" s="3"/>
      <c r="H143" s="149"/>
    </row>
    <row r="144" spans="3:8" s="132" customFormat="1" x14ac:dyDescent="0.3">
      <c r="C144" s="243" t="s">
        <v>204</v>
      </c>
      <c r="D144" s="26">
        <v>45987</v>
      </c>
      <c r="E144" s="243" t="s">
        <v>205</v>
      </c>
      <c r="F144" s="244">
        <v>4260</v>
      </c>
      <c r="G144" s="3"/>
      <c r="H144" s="149"/>
    </row>
    <row r="145" spans="1:22" s="132" customFormat="1" x14ac:dyDescent="0.3">
      <c r="C145" s="243" t="s">
        <v>206</v>
      </c>
      <c r="D145" s="26">
        <v>45986</v>
      </c>
      <c r="E145" s="243" t="s">
        <v>207</v>
      </c>
      <c r="F145" s="244">
        <v>172091.2</v>
      </c>
      <c r="G145" s="3"/>
      <c r="H145" s="149"/>
    </row>
    <row r="146" spans="1:22" s="132" customFormat="1" x14ac:dyDescent="0.3">
      <c r="C146" s="243" t="s">
        <v>208</v>
      </c>
      <c r="D146" s="26">
        <v>45989</v>
      </c>
      <c r="E146" s="243" t="s">
        <v>209</v>
      </c>
      <c r="F146" s="244">
        <v>40000</v>
      </c>
      <c r="G146" s="3"/>
      <c r="H146" s="149"/>
    </row>
    <row r="147" spans="1:22" s="132" customFormat="1" x14ac:dyDescent="0.3">
      <c r="C147" s="243" t="s">
        <v>210</v>
      </c>
      <c r="D147" s="26">
        <v>45981</v>
      </c>
      <c r="E147" s="243" t="s">
        <v>211</v>
      </c>
      <c r="F147" s="244">
        <v>28951.205599999998</v>
      </c>
      <c r="G147" s="3"/>
      <c r="H147" s="149"/>
    </row>
    <row r="148" spans="1:22" s="132" customFormat="1" x14ac:dyDescent="0.3">
      <c r="C148" s="243" t="s">
        <v>212</v>
      </c>
      <c r="D148" s="26">
        <v>45986</v>
      </c>
      <c r="E148" s="243" t="s">
        <v>213</v>
      </c>
      <c r="F148" s="244">
        <v>136396.20000000001</v>
      </c>
      <c r="G148" s="3"/>
      <c r="H148" s="149"/>
    </row>
    <row r="149" spans="1:22" s="132" customFormat="1" x14ac:dyDescent="0.3">
      <c r="C149" s="243" t="s">
        <v>212</v>
      </c>
      <c r="D149" s="26">
        <v>45986</v>
      </c>
      <c r="E149" s="243" t="s">
        <v>214</v>
      </c>
      <c r="F149" s="244">
        <v>277985.22600000002</v>
      </c>
      <c r="G149" s="3"/>
      <c r="H149" s="149"/>
    </row>
    <row r="150" spans="1:22" s="132" customFormat="1" x14ac:dyDescent="0.3">
      <c r="C150" s="243" t="s">
        <v>215</v>
      </c>
      <c r="D150" s="26">
        <v>45965</v>
      </c>
      <c r="E150" s="243" t="s">
        <v>216</v>
      </c>
      <c r="F150" s="244">
        <v>46500</v>
      </c>
      <c r="G150" s="3"/>
      <c r="H150" s="149"/>
    </row>
    <row r="151" spans="1:22" s="132" customFormat="1" x14ac:dyDescent="0.3">
      <c r="C151" s="243" t="s">
        <v>217</v>
      </c>
      <c r="D151" s="26">
        <v>45985</v>
      </c>
      <c r="E151" s="243" t="s">
        <v>218</v>
      </c>
      <c r="F151" s="244">
        <v>67850</v>
      </c>
      <c r="G151" s="3"/>
      <c r="H151" s="149"/>
    </row>
    <row r="152" spans="1:22" s="132" customFormat="1" x14ac:dyDescent="0.3">
      <c r="C152" s="243" t="s">
        <v>219</v>
      </c>
      <c r="D152" s="26">
        <v>45975</v>
      </c>
      <c r="E152" s="243" t="s">
        <v>220</v>
      </c>
      <c r="F152" s="244">
        <v>18210.373599999999</v>
      </c>
      <c r="G152" s="3"/>
      <c r="H152" s="149"/>
    </row>
    <row r="153" spans="1:22" s="132" customFormat="1" x14ac:dyDescent="0.3">
      <c r="C153" s="243" t="s">
        <v>221</v>
      </c>
      <c r="D153" s="26">
        <v>45986</v>
      </c>
      <c r="E153" s="243" t="s">
        <v>222</v>
      </c>
      <c r="F153" s="244">
        <v>4500</v>
      </c>
      <c r="G153" s="3"/>
      <c r="H153" s="149"/>
    </row>
    <row r="154" spans="1:22" s="132" customFormat="1" x14ac:dyDescent="0.3">
      <c r="C154" s="243" t="s">
        <v>223</v>
      </c>
      <c r="D154" s="26">
        <v>45989</v>
      </c>
      <c r="E154" s="243" t="s">
        <v>224</v>
      </c>
      <c r="F154" s="244">
        <v>74999.997600000002</v>
      </c>
      <c r="G154" s="3"/>
      <c r="H154" s="149"/>
    </row>
    <row r="155" spans="1:22" s="132" customFormat="1" ht="21" thickBot="1" x14ac:dyDescent="0.35">
      <c r="B155" s="245"/>
      <c r="C155" s="246"/>
      <c r="D155" s="246"/>
      <c r="E155" s="246"/>
      <c r="F155" s="113">
        <f>SUM(F120:F154)</f>
        <v>3018955.6962000001</v>
      </c>
      <c r="G155" s="3"/>
      <c r="H155" s="149"/>
    </row>
    <row r="156" spans="1:22" ht="19.5" thickTop="1" x14ac:dyDescent="0.3">
      <c r="C156" s="11"/>
      <c r="G156" s="90"/>
      <c r="H156" s="19"/>
    </row>
    <row r="157" spans="1:22" s="132" customFormat="1" x14ac:dyDescent="0.3">
      <c r="A157" s="1"/>
      <c r="B157" s="7" t="s">
        <v>90</v>
      </c>
      <c r="C157" s="7"/>
      <c r="D157" s="7"/>
      <c r="E157" s="7"/>
      <c r="F157" s="7"/>
      <c r="G157" s="7"/>
      <c r="H157" s="7"/>
      <c r="I157" s="136"/>
      <c r="M157" s="1"/>
      <c r="N157" s="1"/>
      <c r="O157" s="1"/>
      <c r="P157" s="1"/>
      <c r="Q157" s="1"/>
      <c r="R157" s="1"/>
      <c r="S157" s="1"/>
      <c r="T157" s="1"/>
      <c r="U157" s="1"/>
      <c r="V157" s="1"/>
    </row>
    <row r="158" spans="1:22" s="132" customFormat="1" ht="20.25" x14ac:dyDescent="0.3">
      <c r="A158" s="1"/>
      <c r="B158" s="1"/>
      <c r="C158" s="21" t="s">
        <v>91</v>
      </c>
      <c r="D158" s="21"/>
      <c r="E158" s="21"/>
      <c r="F158" s="21"/>
      <c r="G158" s="21"/>
      <c r="H158" s="21"/>
      <c r="M158" s="1"/>
      <c r="N158" s="1"/>
      <c r="O158" s="1"/>
      <c r="P158" s="1"/>
      <c r="Q158" s="1"/>
      <c r="R158" s="1"/>
      <c r="S158" s="1"/>
      <c r="T158" s="1"/>
      <c r="U158" s="1"/>
      <c r="V158" s="1"/>
    </row>
    <row r="159" spans="1:22" s="132" customFormat="1" x14ac:dyDescent="0.3">
      <c r="A159" s="1"/>
      <c r="B159" s="1"/>
      <c r="C159" s="1"/>
      <c r="D159" s="90"/>
      <c r="E159" s="1"/>
      <c r="F159" s="90"/>
      <c r="G159" s="90"/>
      <c r="H159" s="90"/>
      <c r="M159" s="1"/>
      <c r="N159" s="1"/>
      <c r="O159" s="1"/>
      <c r="P159" s="1"/>
      <c r="Q159" s="1"/>
      <c r="R159" s="1"/>
      <c r="S159" s="1"/>
      <c r="T159" s="1"/>
      <c r="U159" s="1"/>
      <c r="V159" s="1"/>
    </row>
    <row r="160" spans="1:22" s="132" customFormat="1" ht="20.25" x14ac:dyDescent="0.3">
      <c r="A160" s="1"/>
      <c r="B160" s="1"/>
      <c r="C160" s="2" t="s">
        <v>2</v>
      </c>
      <c r="D160" s="247">
        <v>45991</v>
      </c>
      <c r="E160" s="151"/>
      <c r="F160" s="3"/>
      <c r="G160" s="151"/>
      <c r="H160" s="90"/>
      <c r="J160" s="30"/>
      <c r="M160" s="1"/>
      <c r="N160" s="1"/>
      <c r="O160" s="1"/>
      <c r="P160" s="1"/>
      <c r="Q160" s="1"/>
      <c r="R160" s="1"/>
      <c r="S160" s="1"/>
      <c r="T160" s="1"/>
      <c r="U160" s="1"/>
      <c r="V160" s="1"/>
    </row>
    <row r="161" spans="1:22" s="132" customFormat="1" ht="20.25" customHeight="1" x14ac:dyDescent="0.3">
      <c r="A161" s="1"/>
      <c r="B161" s="1"/>
      <c r="C161" s="22" t="s">
        <v>92</v>
      </c>
      <c r="D161" s="111">
        <v>0</v>
      </c>
      <c r="E161" s="47"/>
      <c r="F161" s="23"/>
      <c r="G161" s="47"/>
      <c r="H161" s="90"/>
      <c r="M161" s="1"/>
      <c r="N161" s="1"/>
      <c r="O161" s="1"/>
      <c r="P161" s="1"/>
      <c r="Q161" s="1"/>
      <c r="R161" s="1"/>
      <c r="S161" s="1"/>
      <c r="T161" s="1"/>
      <c r="U161" s="1"/>
      <c r="V161" s="1"/>
    </row>
    <row r="162" spans="1:22" s="132" customFormat="1" ht="20.25" customHeight="1" x14ac:dyDescent="0.3">
      <c r="A162" s="1"/>
      <c r="B162" s="1"/>
      <c r="C162" s="22" t="s">
        <v>93</v>
      </c>
      <c r="D162" s="111">
        <v>4842838.7</v>
      </c>
      <c r="E162" s="47"/>
      <c r="F162" s="23"/>
      <c r="G162" s="47"/>
      <c r="H162" s="90"/>
      <c r="M162" s="1"/>
      <c r="N162" s="1"/>
      <c r="O162" s="1"/>
      <c r="P162" s="1"/>
      <c r="Q162" s="1"/>
      <c r="R162" s="1"/>
      <c r="S162" s="1"/>
      <c r="T162" s="1"/>
      <c r="U162" s="1"/>
      <c r="V162" s="1"/>
    </row>
    <row r="163" spans="1:22" s="132" customFormat="1" ht="20.25" customHeight="1" x14ac:dyDescent="0.3">
      <c r="A163" s="1"/>
      <c r="B163" s="1"/>
      <c r="C163" s="22" t="s">
        <v>94</v>
      </c>
      <c r="D163" s="111">
        <v>134835.98000000001</v>
      </c>
      <c r="E163" s="248"/>
      <c r="F163" s="23"/>
      <c r="G163" s="47"/>
      <c r="H163" s="90"/>
      <c r="M163" s="1"/>
      <c r="N163" s="1"/>
      <c r="O163" s="1"/>
      <c r="P163" s="1"/>
      <c r="Q163" s="1"/>
      <c r="R163" s="1"/>
      <c r="S163" s="1"/>
      <c r="T163" s="1"/>
      <c r="U163" s="1"/>
      <c r="V163" s="1"/>
    </row>
    <row r="164" spans="1:22" s="132" customFormat="1" ht="20.25" x14ac:dyDescent="0.3">
      <c r="A164" s="1"/>
      <c r="B164" s="1"/>
      <c r="C164" s="132" t="s">
        <v>95</v>
      </c>
      <c r="D164" s="111">
        <v>35549.35</v>
      </c>
      <c r="E164" s="47"/>
      <c r="F164" s="47"/>
      <c r="G164" s="47"/>
      <c r="H164" s="90"/>
      <c r="M164" s="1"/>
      <c r="N164" s="1"/>
      <c r="O164" s="1"/>
      <c r="P164" s="1"/>
      <c r="Q164" s="1"/>
      <c r="R164" s="1"/>
      <c r="S164" s="1"/>
      <c r="T164" s="1"/>
      <c r="U164" s="1"/>
      <c r="V164" s="1"/>
    </row>
    <row r="165" spans="1:22" s="132" customFormat="1" ht="20.25" x14ac:dyDescent="0.3">
      <c r="C165" s="132" t="s">
        <v>96</v>
      </c>
      <c r="D165" s="111">
        <f>164563.4+31036.48+119429.16+55228.36</f>
        <v>370257.4</v>
      </c>
      <c r="E165" s="111" t="s">
        <v>153</v>
      </c>
      <c r="F165" s="248"/>
      <c r="G165" s="248"/>
      <c r="H165" s="149"/>
    </row>
    <row r="166" spans="1:22" s="132" customFormat="1" ht="20.25" x14ac:dyDescent="0.3">
      <c r="C166" s="132" t="s">
        <v>97</v>
      </c>
      <c r="D166" s="111">
        <f>16456.34+3103.65+11942.92+5522.84</f>
        <v>37025.75</v>
      </c>
      <c r="E166" s="111" t="s">
        <v>153</v>
      </c>
      <c r="F166" s="248"/>
      <c r="G166" s="248"/>
      <c r="H166" s="149"/>
    </row>
    <row r="167" spans="1:22" s="132" customFormat="1" ht="21" thickBot="1" x14ac:dyDescent="0.35">
      <c r="A167" s="1"/>
      <c r="B167" s="1"/>
      <c r="C167" s="6" t="s">
        <v>20</v>
      </c>
      <c r="D167" s="113">
        <f>SUM(D161:D166)</f>
        <v>5420507.1800000006</v>
      </c>
      <c r="E167" s="111"/>
      <c r="F167" s="157"/>
      <c r="G167" s="157"/>
      <c r="H167" s="90"/>
      <c r="M167" s="1"/>
      <c r="N167" s="1"/>
      <c r="O167" s="1"/>
      <c r="P167" s="1"/>
      <c r="Q167" s="1"/>
      <c r="R167" s="1"/>
      <c r="S167" s="1"/>
      <c r="T167" s="1"/>
      <c r="U167" s="1"/>
      <c r="V167" s="1"/>
    </row>
    <row r="168" spans="1:22" ht="19.5" thickTop="1" x14ac:dyDescent="0.3">
      <c r="C168" s="11"/>
      <c r="G168" s="90"/>
      <c r="H168" s="19"/>
    </row>
    <row r="169" spans="1:22" x14ac:dyDescent="0.3">
      <c r="C169" s="11"/>
      <c r="G169" s="90"/>
      <c r="H169" s="19"/>
    </row>
    <row r="170" spans="1:22" x14ac:dyDescent="0.3">
      <c r="B170" s="7" t="s">
        <v>98</v>
      </c>
      <c r="C170" s="7"/>
      <c r="D170" s="7"/>
      <c r="E170" s="7"/>
      <c r="F170" s="7"/>
      <c r="G170" s="7"/>
      <c r="H170" s="7"/>
    </row>
    <row r="171" spans="1:22" x14ac:dyDescent="0.3">
      <c r="B171" s="8" t="s">
        <v>59</v>
      </c>
      <c r="C171" s="9" t="s">
        <v>2</v>
      </c>
      <c r="D171" s="222">
        <v>2025</v>
      </c>
    </row>
    <row r="172" spans="1:22" x14ac:dyDescent="0.3">
      <c r="D172" s="50"/>
    </row>
    <row r="173" spans="1:22" ht="56.25" x14ac:dyDescent="0.3">
      <c r="C173" s="24" t="s">
        <v>99</v>
      </c>
      <c r="D173" s="118"/>
    </row>
    <row r="174" spans="1:22" x14ac:dyDescent="0.3">
      <c r="B174" s="12">
        <v>45611</v>
      </c>
      <c r="C174" s="1" t="s">
        <v>100</v>
      </c>
      <c r="D174" s="118">
        <v>3199493.02</v>
      </c>
    </row>
    <row r="175" spans="1:22" x14ac:dyDescent="0.3">
      <c r="B175" s="12">
        <v>45638</v>
      </c>
      <c r="C175" s="1" t="s">
        <v>101</v>
      </c>
      <c r="D175" s="118">
        <v>1264150.3899999999</v>
      </c>
    </row>
    <row r="176" spans="1:22" s="132" customFormat="1" x14ac:dyDescent="0.3">
      <c r="A176" s="1"/>
      <c r="B176" s="12">
        <v>45691</v>
      </c>
      <c r="C176" s="1" t="s">
        <v>102</v>
      </c>
      <c r="D176" s="118">
        <v>306868.90000000002</v>
      </c>
      <c r="E176" s="25"/>
      <c r="F176" s="25"/>
      <c r="G176" s="25"/>
      <c r="H176" s="149"/>
      <c r="M176" s="1"/>
      <c r="N176" s="1"/>
      <c r="O176" s="1"/>
      <c r="P176" s="1"/>
      <c r="Q176" s="1"/>
      <c r="R176" s="1"/>
      <c r="S176" s="1"/>
      <c r="T176" s="1"/>
      <c r="U176" s="1"/>
      <c r="V176" s="1"/>
    </row>
    <row r="177" spans="1:22" s="132" customFormat="1" x14ac:dyDescent="0.3">
      <c r="A177" s="1"/>
      <c r="B177" s="12">
        <v>45712</v>
      </c>
      <c r="C177" s="1" t="s">
        <v>103</v>
      </c>
      <c r="D177" s="118">
        <v>473367.29</v>
      </c>
      <c r="E177" s="1"/>
      <c r="F177" s="1"/>
      <c r="G177" s="1"/>
      <c r="H177" s="90"/>
      <c r="M177" s="1"/>
      <c r="N177" s="1"/>
      <c r="O177" s="1"/>
      <c r="P177" s="1"/>
      <c r="Q177" s="1"/>
      <c r="R177" s="1"/>
      <c r="S177" s="1"/>
      <c r="T177" s="1"/>
      <c r="U177" s="1"/>
      <c r="V177" s="1"/>
    </row>
    <row r="178" spans="1:22" s="132" customFormat="1" x14ac:dyDescent="0.3">
      <c r="A178" s="1"/>
      <c r="B178" s="12">
        <v>45737</v>
      </c>
      <c r="C178" s="1" t="s">
        <v>104</v>
      </c>
      <c r="D178" s="118">
        <v>1360400.31</v>
      </c>
      <c r="E178" s="1"/>
      <c r="F178" s="1"/>
      <c r="G178" s="1"/>
      <c r="H178" s="90"/>
      <c r="M178" s="1"/>
      <c r="N178" s="1"/>
      <c r="O178" s="1"/>
      <c r="P178" s="1"/>
      <c r="Q178" s="1"/>
      <c r="R178" s="1"/>
      <c r="S178" s="1"/>
      <c r="T178" s="1"/>
      <c r="U178" s="1"/>
      <c r="V178" s="1"/>
    </row>
    <row r="179" spans="1:22" s="132" customFormat="1" x14ac:dyDescent="0.3">
      <c r="A179" s="1"/>
      <c r="B179" s="12">
        <v>45756</v>
      </c>
      <c r="C179" s="1" t="s">
        <v>105</v>
      </c>
      <c r="D179" s="118">
        <v>1373444.09</v>
      </c>
      <c r="E179" s="1"/>
      <c r="F179" s="1"/>
      <c r="G179" s="1"/>
      <c r="H179" s="90"/>
      <c r="M179" s="1"/>
      <c r="N179" s="1"/>
      <c r="O179" s="1"/>
      <c r="P179" s="1"/>
      <c r="Q179" s="1"/>
      <c r="R179" s="1"/>
      <c r="S179" s="1"/>
      <c r="T179" s="1"/>
      <c r="U179" s="1"/>
      <c r="V179" s="1"/>
    </row>
    <row r="180" spans="1:22" s="132" customFormat="1" x14ac:dyDescent="0.3">
      <c r="A180" s="1"/>
      <c r="B180" s="12">
        <v>45791</v>
      </c>
      <c r="C180" s="1" t="s">
        <v>106</v>
      </c>
      <c r="D180" s="118">
        <v>1162104.27</v>
      </c>
      <c r="E180" s="1"/>
      <c r="F180" s="1"/>
      <c r="G180" s="1"/>
      <c r="H180" s="90"/>
      <c r="M180" s="1"/>
      <c r="N180" s="1"/>
      <c r="O180" s="1"/>
      <c r="P180" s="1"/>
      <c r="Q180" s="1"/>
      <c r="R180" s="1"/>
      <c r="S180" s="1"/>
      <c r="T180" s="1"/>
      <c r="U180" s="1"/>
      <c r="V180" s="1"/>
    </row>
    <row r="181" spans="1:22" s="132" customFormat="1" x14ac:dyDescent="0.3">
      <c r="A181" s="1"/>
      <c r="B181" s="12">
        <v>45821</v>
      </c>
      <c r="C181" s="1" t="s">
        <v>76</v>
      </c>
      <c r="D181" s="118">
        <v>1984496.6274999999</v>
      </c>
      <c r="E181" s="1"/>
      <c r="F181" s="1"/>
      <c r="G181" s="1"/>
      <c r="H181" s="90"/>
      <c r="M181" s="1"/>
      <c r="N181" s="1"/>
      <c r="O181" s="1"/>
      <c r="P181" s="1"/>
      <c r="Q181" s="1"/>
      <c r="R181" s="1"/>
      <c r="S181" s="1"/>
      <c r="T181" s="1"/>
      <c r="U181" s="1"/>
      <c r="V181" s="1"/>
    </row>
    <row r="182" spans="1:22" s="132" customFormat="1" x14ac:dyDescent="0.3">
      <c r="A182" s="1"/>
      <c r="B182" s="12">
        <v>45851</v>
      </c>
      <c r="C182" s="1" t="s">
        <v>77</v>
      </c>
      <c r="D182" s="118">
        <v>1228277.4314999999</v>
      </c>
      <c r="E182" s="1"/>
      <c r="F182" s="1"/>
      <c r="G182" s="1"/>
      <c r="H182" s="90"/>
      <c r="M182" s="1"/>
      <c r="N182" s="1"/>
      <c r="O182" s="1"/>
      <c r="P182" s="1"/>
      <c r="Q182" s="1"/>
      <c r="R182" s="1"/>
      <c r="S182" s="1"/>
      <c r="T182" s="1"/>
      <c r="U182" s="1"/>
      <c r="V182" s="1"/>
    </row>
    <row r="183" spans="1:22" s="132" customFormat="1" x14ac:dyDescent="0.3">
      <c r="A183" s="1"/>
      <c r="B183" s="12">
        <v>45901</v>
      </c>
      <c r="C183" s="1" t="s">
        <v>78</v>
      </c>
      <c r="D183" s="118">
        <v>231651.83</v>
      </c>
      <c r="E183" s="1"/>
      <c r="F183" s="1"/>
      <c r="G183" s="1"/>
      <c r="H183" s="90"/>
      <c r="M183" s="1"/>
      <c r="N183" s="1"/>
      <c r="O183" s="1"/>
      <c r="P183" s="1"/>
      <c r="Q183" s="1"/>
      <c r="R183" s="1"/>
      <c r="S183" s="1"/>
      <c r="T183" s="1"/>
      <c r="U183" s="1"/>
      <c r="V183" s="1"/>
    </row>
    <row r="184" spans="1:22" s="132" customFormat="1" x14ac:dyDescent="0.3">
      <c r="A184" s="1"/>
      <c r="B184" s="12">
        <v>45929</v>
      </c>
      <c r="C184" s="1" t="s">
        <v>79</v>
      </c>
      <c r="D184" s="118">
        <v>891402.04</v>
      </c>
      <c r="E184" s="1"/>
      <c r="F184" s="1"/>
      <c r="G184" s="1"/>
      <c r="H184" s="90"/>
      <c r="M184" s="1"/>
      <c r="N184" s="1"/>
      <c r="O184" s="1"/>
      <c r="P184" s="1"/>
      <c r="Q184" s="1"/>
      <c r="R184" s="1"/>
      <c r="S184" s="1"/>
      <c r="T184" s="1"/>
      <c r="U184" s="1"/>
      <c r="V184" s="1"/>
    </row>
    <row r="185" spans="1:22" s="132" customFormat="1" x14ac:dyDescent="0.3">
      <c r="A185" s="1"/>
      <c r="B185" s="12">
        <v>45952</v>
      </c>
      <c r="C185" s="1" t="s">
        <v>151</v>
      </c>
      <c r="D185" s="118">
        <v>412216.56</v>
      </c>
      <c r="E185" s="1"/>
      <c r="F185" s="1"/>
      <c r="G185" s="1"/>
      <c r="H185" s="90"/>
      <c r="M185" s="1"/>
      <c r="N185" s="1"/>
      <c r="O185" s="1"/>
      <c r="P185" s="1"/>
      <c r="Q185" s="1"/>
      <c r="R185" s="1"/>
      <c r="S185" s="1"/>
      <c r="T185" s="1"/>
      <c r="U185" s="1"/>
      <c r="V185" s="1"/>
    </row>
    <row r="186" spans="1:22" s="132" customFormat="1" ht="21" thickBot="1" x14ac:dyDescent="0.35">
      <c r="A186" s="1"/>
      <c r="B186" s="10"/>
      <c r="C186" s="14" t="s">
        <v>84</v>
      </c>
      <c r="D186" s="113">
        <f>SUM(D174:D185)</f>
        <v>13887872.759000001</v>
      </c>
      <c r="E186" s="4"/>
      <c r="F186" s="4"/>
      <c r="G186" s="1"/>
      <c r="H186" s="90"/>
      <c r="M186" s="1"/>
      <c r="N186" s="1"/>
      <c r="O186" s="1"/>
      <c r="P186" s="1"/>
      <c r="Q186" s="1"/>
      <c r="R186" s="1"/>
      <c r="S186" s="1"/>
      <c r="T186" s="1"/>
      <c r="U186" s="1"/>
      <c r="V186" s="1"/>
    </row>
    <row r="187" spans="1:22" ht="19.5" thickTop="1" x14ac:dyDescent="0.3">
      <c r="C187" s="11"/>
      <c r="G187" s="90"/>
      <c r="H187" s="19"/>
    </row>
    <row r="188" spans="1:22" s="132" customFormat="1" x14ac:dyDescent="0.3">
      <c r="A188" s="1"/>
      <c r="B188" s="7" t="s">
        <v>107</v>
      </c>
      <c r="C188" s="7"/>
      <c r="D188" s="7"/>
      <c r="E188" s="7"/>
      <c r="F188" s="7"/>
      <c r="G188" s="7"/>
      <c r="H188" s="7"/>
      <c r="I188" s="136"/>
      <c r="M188" s="1"/>
      <c r="N188" s="1"/>
      <c r="O188" s="1"/>
      <c r="P188" s="1"/>
      <c r="Q188" s="1"/>
      <c r="R188" s="1"/>
      <c r="S188" s="1"/>
      <c r="T188" s="1"/>
      <c r="U188" s="1"/>
      <c r="V188" s="1"/>
    </row>
    <row r="189" spans="1:22" s="132" customFormat="1" ht="40.5" x14ac:dyDescent="0.3">
      <c r="A189" s="1"/>
      <c r="B189" s="1"/>
      <c r="C189" s="21" t="s">
        <v>225</v>
      </c>
      <c r="D189" s="21"/>
      <c r="E189" s="21"/>
      <c r="F189" s="21"/>
      <c r="G189" s="21"/>
      <c r="H189" s="21"/>
      <c r="M189" s="1"/>
      <c r="N189" s="1"/>
      <c r="O189" s="1"/>
      <c r="P189" s="1"/>
      <c r="Q189" s="1"/>
      <c r="R189" s="1"/>
      <c r="S189" s="1"/>
      <c r="T189" s="1"/>
      <c r="U189" s="1"/>
      <c r="V189" s="1"/>
    </row>
    <row r="190" spans="1:22" s="132" customFormat="1" x14ac:dyDescent="0.3">
      <c r="A190" s="1"/>
      <c r="B190" s="1"/>
      <c r="C190" s="1"/>
      <c r="D190" s="90"/>
      <c r="E190" s="1"/>
      <c r="F190" s="90"/>
      <c r="G190" s="90"/>
      <c r="H190" s="90"/>
      <c r="M190" s="1"/>
      <c r="N190" s="1"/>
      <c r="O190" s="1"/>
      <c r="P190" s="1"/>
      <c r="Q190" s="1"/>
      <c r="R190" s="1"/>
      <c r="S190" s="1"/>
      <c r="T190" s="1"/>
      <c r="U190" s="1"/>
      <c r="V190" s="1"/>
    </row>
    <row r="191" spans="1:22" s="132" customFormat="1" ht="20.25" x14ac:dyDescent="0.3">
      <c r="A191" s="1"/>
      <c r="B191" s="1"/>
      <c r="C191" s="2" t="s">
        <v>2</v>
      </c>
      <c r="D191" s="247">
        <v>45991</v>
      </c>
      <c r="E191" s="151"/>
      <c r="F191" s="3"/>
      <c r="G191" s="151"/>
      <c r="H191" s="90"/>
      <c r="J191" s="30"/>
      <c r="M191" s="1"/>
      <c r="N191" s="1"/>
      <c r="O191" s="1"/>
      <c r="P191" s="1"/>
      <c r="Q191" s="1"/>
      <c r="R191" s="1"/>
      <c r="S191" s="1"/>
      <c r="T191" s="1"/>
      <c r="U191" s="1"/>
      <c r="V191" s="1"/>
    </row>
    <row r="192" spans="1:22" s="132" customFormat="1" ht="20.25" customHeight="1" x14ac:dyDescent="0.3">
      <c r="A192" s="1"/>
      <c r="B192" s="1"/>
      <c r="C192" s="22" t="s">
        <v>108</v>
      </c>
      <c r="D192" s="111">
        <f>+'[1]Estado de Situación'!C39</f>
        <v>731349103.48000002</v>
      </c>
      <c r="E192" s="47"/>
      <c r="F192" s="23"/>
      <c r="G192" s="47"/>
      <c r="H192" s="90"/>
      <c r="M192" s="1"/>
      <c r="N192" s="1"/>
      <c r="O192" s="1"/>
      <c r="P192" s="1"/>
      <c r="Q192" s="1"/>
      <c r="R192" s="1"/>
      <c r="S192" s="1"/>
      <c r="T192" s="1"/>
      <c r="U192" s="1"/>
      <c r="V192" s="1"/>
    </row>
    <row r="193" spans="1:22" s="132" customFormat="1" ht="20.25" x14ac:dyDescent="0.3">
      <c r="A193" s="1"/>
      <c r="B193" s="1"/>
      <c r="C193" s="22" t="s">
        <v>109</v>
      </c>
      <c r="D193" s="111">
        <f>+'[1]Est. de Rendimiento Fin'!D30+'[1]Estado de Situación'!C40</f>
        <v>304174209.33000004</v>
      </c>
      <c r="E193" s="47"/>
      <c r="F193" s="47"/>
      <c r="G193" s="47"/>
      <c r="H193" s="90"/>
      <c r="M193" s="1"/>
      <c r="N193" s="1"/>
      <c r="O193" s="1"/>
      <c r="P193" s="1"/>
      <c r="Q193" s="1"/>
      <c r="R193" s="1"/>
      <c r="S193" s="1"/>
      <c r="T193" s="1"/>
      <c r="U193" s="1"/>
      <c r="V193" s="1"/>
    </row>
    <row r="194" spans="1:22" s="132" customFormat="1" ht="21" thickBot="1" x14ac:dyDescent="0.35">
      <c r="A194" s="1"/>
      <c r="B194" s="1"/>
      <c r="C194" s="6" t="s">
        <v>20</v>
      </c>
      <c r="D194" s="113">
        <f>SUM(D192:D193)</f>
        <v>1035523312.8100001</v>
      </c>
      <c r="E194" s="157"/>
      <c r="F194" s="157"/>
      <c r="G194" s="157"/>
      <c r="H194" s="90"/>
      <c r="M194" s="1"/>
      <c r="N194" s="1"/>
      <c r="O194" s="1"/>
      <c r="P194" s="1"/>
      <c r="Q194" s="1"/>
      <c r="R194" s="1"/>
      <c r="S194" s="1"/>
      <c r="T194" s="1"/>
      <c r="U194" s="1"/>
      <c r="V194" s="1"/>
    </row>
    <row r="195" spans="1:22" s="132" customFormat="1" ht="19.5" thickTop="1" x14ac:dyDescent="0.3">
      <c r="A195" s="1"/>
      <c r="B195" s="25"/>
      <c r="C195" s="25"/>
      <c r="D195" s="248"/>
      <c r="E195" s="141"/>
      <c r="F195" s="141"/>
      <c r="G195" s="141"/>
      <c r="H195" s="118"/>
      <c r="I195" s="25"/>
      <c r="M195" s="1"/>
      <c r="N195" s="1"/>
      <c r="O195" s="1"/>
      <c r="P195" s="1"/>
      <c r="Q195" s="1"/>
      <c r="R195" s="1"/>
      <c r="S195" s="1"/>
      <c r="T195" s="1"/>
      <c r="U195" s="1"/>
      <c r="V195" s="1"/>
    </row>
    <row r="196" spans="1:22" s="132" customFormat="1" ht="22.5" customHeight="1" x14ac:dyDescent="0.3">
      <c r="A196" s="1"/>
      <c r="B196" s="144"/>
      <c r="C196" s="144"/>
      <c r="D196" s="259"/>
      <c r="E196" s="151"/>
      <c r="F196" s="151"/>
      <c r="G196" s="251"/>
      <c r="H196" s="118"/>
      <c r="I196" s="25"/>
      <c r="M196" s="1"/>
      <c r="N196" s="1"/>
      <c r="O196" s="1"/>
      <c r="P196" s="1"/>
      <c r="Q196" s="1"/>
      <c r="R196" s="1"/>
      <c r="S196" s="1"/>
      <c r="T196" s="1"/>
      <c r="U196" s="1"/>
      <c r="V196" s="1"/>
    </row>
    <row r="197" spans="1:22" s="132" customFormat="1" ht="22.5" customHeight="1" x14ac:dyDescent="0.3">
      <c r="A197" s="1"/>
      <c r="B197" s="144"/>
      <c r="C197" s="144"/>
      <c r="D197" s="259"/>
      <c r="E197" s="151"/>
      <c r="F197" s="151"/>
      <c r="G197" s="251"/>
      <c r="H197" s="118"/>
      <c r="I197" s="25"/>
      <c r="M197" s="1"/>
      <c r="N197" s="1"/>
      <c r="O197" s="1"/>
      <c r="P197" s="1"/>
      <c r="Q197" s="1"/>
      <c r="R197" s="1"/>
      <c r="S197" s="1"/>
      <c r="T197" s="1"/>
      <c r="U197" s="1"/>
      <c r="V197" s="1"/>
    </row>
    <row r="198" spans="1:22" s="132" customFormat="1" ht="20.25" x14ac:dyDescent="0.3">
      <c r="A198" s="1"/>
      <c r="B198" s="140"/>
      <c r="C198" s="140"/>
      <c r="D198" s="20"/>
      <c r="E198" s="151"/>
      <c r="F198" s="151"/>
      <c r="G198" s="251"/>
      <c r="H198" s="118"/>
      <c r="I198" s="25"/>
      <c r="M198" s="1"/>
      <c r="N198" s="1"/>
      <c r="O198" s="1"/>
      <c r="P198" s="1"/>
      <c r="Q198" s="1"/>
      <c r="R198" s="1"/>
      <c r="S198" s="1"/>
      <c r="T198" s="1"/>
      <c r="U198" s="1"/>
      <c r="V198" s="1"/>
    </row>
    <row r="199" spans="1:22" s="132" customFormat="1" x14ac:dyDescent="0.3">
      <c r="A199" s="1"/>
      <c r="B199" s="25"/>
      <c r="C199" s="142"/>
      <c r="D199" s="159"/>
      <c r="E199" s="142"/>
      <c r="F199" s="25"/>
      <c r="G199" s="25"/>
      <c r="H199" s="118"/>
      <c r="I199" s="25"/>
      <c r="M199" s="1"/>
      <c r="N199" s="1"/>
      <c r="O199" s="1"/>
      <c r="P199" s="1"/>
      <c r="Q199" s="1"/>
      <c r="R199" s="1"/>
      <c r="S199" s="1"/>
      <c r="T199" s="1"/>
      <c r="U199" s="1"/>
      <c r="V199" s="1"/>
    </row>
    <row r="200" spans="1:22" s="10" customFormat="1" ht="20.25" x14ac:dyDescent="0.3">
      <c r="B200" s="25"/>
      <c r="C200" s="140"/>
      <c r="D200" s="20"/>
      <c r="E200" s="145"/>
      <c r="F200" s="260"/>
      <c r="G200" s="249"/>
      <c r="H200" s="249"/>
      <c r="I200" s="25"/>
    </row>
    <row r="201" spans="1:22" s="10" customFormat="1" ht="20.25" x14ac:dyDescent="0.3">
      <c r="B201" s="25"/>
      <c r="C201" s="140"/>
      <c r="D201" s="20"/>
      <c r="E201" s="145"/>
      <c r="F201" s="260"/>
      <c r="G201" s="249"/>
      <c r="H201" s="249"/>
      <c r="I201" s="25"/>
    </row>
    <row r="202" spans="1:22" x14ac:dyDescent="0.3">
      <c r="B202" s="137"/>
      <c r="C202" s="137"/>
      <c r="D202" s="137"/>
      <c r="E202" s="137"/>
      <c r="F202" s="137"/>
      <c r="G202" s="137"/>
      <c r="H202" s="137"/>
      <c r="I202" s="25"/>
    </row>
    <row r="203" spans="1:22" ht="27.75" customHeight="1" x14ac:dyDescent="0.3">
      <c r="B203" s="25"/>
      <c r="C203" s="258"/>
      <c r="D203" s="258"/>
      <c r="E203" s="258"/>
      <c r="F203" s="258"/>
      <c r="G203" s="258"/>
      <c r="H203" s="258"/>
      <c r="I203" s="25"/>
    </row>
    <row r="204" spans="1:22" x14ac:dyDescent="0.3">
      <c r="B204" s="25"/>
      <c r="C204" s="25"/>
      <c r="D204" s="248"/>
      <c r="E204" s="141"/>
      <c r="F204" s="141"/>
      <c r="G204" s="141"/>
      <c r="H204" s="118"/>
      <c r="I204" s="25"/>
    </row>
    <row r="205" spans="1:22" x14ac:dyDescent="0.3">
      <c r="B205" s="25"/>
      <c r="C205" s="137"/>
      <c r="D205" s="254"/>
      <c r="E205" s="3"/>
      <c r="F205" s="3"/>
      <c r="G205" s="3"/>
      <c r="H205" s="118"/>
      <c r="I205" s="25"/>
    </row>
    <row r="206" spans="1:22" s="132" customFormat="1" x14ac:dyDescent="0.3">
      <c r="B206" s="25"/>
      <c r="C206" s="25"/>
      <c r="D206" s="248"/>
      <c r="E206" s="248"/>
      <c r="F206" s="248"/>
      <c r="G206" s="248"/>
      <c r="H206" s="118"/>
      <c r="I206" s="25"/>
    </row>
    <row r="207" spans="1:22" s="132" customFormat="1" x14ac:dyDescent="0.3">
      <c r="B207" s="25"/>
      <c r="C207" s="25"/>
      <c r="D207" s="248"/>
      <c r="E207" s="248"/>
      <c r="F207" s="25"/>
      <c r="G207" s="25"/>
      <c r="H207" s="252"/>
      <c r="I207" s="25"/>
    </row>
    <row r="208" spans="1:22" s="132" customFormat="1" x14ac:dyDescent="0.3">
      <c r="B208" s="25"/>
      <c r="C208" s="25"/>
      <c r="D208" s="248"/>
      <c r="E208" s="248"/>
      <c r="F208" s="248"/>
      <c r="G208" s="248"/>
      <c r="H208" s="118"/>
      <c r="I208" s="25"/>
    </row>
    <row r="209" spans="1:22" ht="20.25" x14ac:dyDescent="0.3">
      <c r="B209" s="25"/>
      <c r="C209" s="142"/>
      <c r="D209" s="20"/>
      <c r="E209" s="248"/>
      <c r="F209" s="159"/>
      <c r="G209" s="248"/>
      <c r="H209" s="118"/>
      <c r="I209" s="25"/>
    </row>
    <row r="210" spans="1:22" ht="20.25" x14ac:dyDescent="0.3">
      <c r="B210" s="25"/>
      <c r="C210" s="14"/>
      <c r="D210" s="20"/>
      <c r="E210" s="25"/>
      <c r="F210" s="25"/>
      <c r="G210" s="25"/>
      <c r="H210" s="118"/>
      <c r="I210" s="25"/>
    </row>
    <row r="211" spans="1:22" x14ac:dyDescent="0.3">
      <c r="B211" s="25"/>
      <c r="C211" s="25"/>
      <c r="D211" s="118"/>
      <c r="E211" s="25"/>
      <c r="F211" s="25"/>
      <c r="G211" s="25"/>
      <c r="H211" s="118"/>
      <c r="I211" s="25"/>
    </row>
    <row r="212" spans="1:22" s="132" customFormat="1" x14ac:dyDescent="0.3">
      <c r="A212" s="1"/>
      <c r="B212" s="137"/>
      <c r="C212" s="137"/>
      <c r="D212" s="137"/>
      <c r="E212" s="137"/>
      <c r="F212" s="137"/>
      <c r="G212" s="137"/>
      <c r="H212" s="137"/>
      <c r="I212" s="25"/>
      <c r="M212" s="1"/>
      <c r="N212" s="1"/>
      <c r="O212" s="1"/>
      <c r="P212" s="1"/>
      <c r="Q212" s="1"/>
      <c r="R212" s="1"/>
      <c r="S212" s="1"/>
      <c r="T212" s="1"/>
      <c r="U212" s="1"/>
      <c r="V212" s="1"/>
    </row>
    <row r="213" spans="1:22" s="10" customFormat="1" ht="20.25" x14ac:dyDescent="0.3">
      <c r="B213" s="142"/>
      <c r="C213" s="137"/>
      <c r="D213" s="255"/>
      <c r="E213" s="256"/>
      <c r="F213" s="249"/>
      <c r="G213" s="260"/>
      <c r="H213" s="249"/>
      <c r="I213" s="25"/>
    </row>
    <row r="214" spans="1:22" s="10" customFormat="1" x14ac:dyDescent="0.3">
      <c r="B214" s="25"/>
      <c r="C214" s="25"/>
      <c r="D214" s="118"/>
      <c r="E214" s="145"/>
      <c r="F214" s="249"/>
      <c r="G214" s="261"/>
      <c r="H214" s="249"/>
      <c r="I214" s="25"/>
    </row>
    <row r="215" spans="1:22" s="10" customFormat="1" ht="26.25" customHeight="1" x14ac:dyDescent="0.3">
      <c r="B215" s="144"/>
      <c r="C215" s="250"/>
      <c r="D215" s="259"/>
      <c r="E215" s="145"/>
      <c r="F215" s="249"/>
      <c r="G215" s="261"/>
      <c r="H215" s="249"/>
      <c r="I215" s="25"/>
    </row>
    <row r="216" spans="1:22" s="10" customFormat="1" ht="26.25" customHeight="1" x14ac:dyDescent="0.3">
      <c r="B216" s="144"/>
      <c r="C216" s="144"/>
      <c r="D216" s="259"/>
      <c r="E216" s="145"/>
      <c r="F216" s="249"/>
      <c r="G216" s="261"/>
      <c r="H216" s="249"/>
      <c r="I216" s="25"/>
    </row>
    <row r="217" spans="1:22" s="10" customFormat="1" ht="26.25" customHeight="1" x14ac:dyDescent="0.3">
      <c r="B217" s="144"/>
      <c r="C217" s="144"/>
      <c r="D217" s="259"/>
      <c r="E217" s="145"/>
      <c r="F217" s="249"/>
      <c r="G217" s="261"/>
      <c r="H217" s="249"/>
      <c r="I217" s="25"/>
    </row>
    <row r="218" spans="1:22" s="10" customFormat="1" ht="26.25" customHeight="1" x14ac:dyDescent="0.3">
      <c r="B218" s="144"/>
      <c r="C218" s="144"/>
      <c r="D218" s="259"/>
      <c r="E218" s="145"/>
      <c r="F218" s="249"/>
      <c r="G218" s="261"/>
      <c r="H218" s="249"/>
      <c r="I218" s="25"/>
    </row>
    <row r="219" spans="1:22" s="10" customFormat="1" ht="26.25" customHeight="1" x14ac:dyDescent="0.3">
      <c r="B219" s="144"/>
      <c r="C219" s="250"/>
      <c r="D219" s="259"/>
      <c r="E219" s="145"/>
      <c r="F219" s="249"/>
      <c r="G219" s="261"/>
      <c r="H219" s="249"/>
      <c r="I219" s="25"/>
    </row>
    <row r="220" spans="1:22" s="10" customFormat="1" ht="26.25" customHeight="1" x14ac:dyDescent="0.3">
      <c r="B220" s="144"/>
      <c r="C220" s="144"/>
      <c r="D220" s="259"/>
      <c r="E220" s="145"/>
      <c r="F220" s="249"/>
      <c r="G220" s="261"/>
      <c r="H220" s="249"/>
      <c r="I220" s="25"/>
    </row>
    <row r="221" spans="1:22" s="10" customFormat="1" ht="26.25" customHeight="1" x14ac:dyDescent="0.3">
      <c r="B221" s="144"/>
      <c r="C221" s="144"/>
      <c r="D221" s="259"/>
      <c r="E221" s="145"/>
      <c r="F221" s="249"/>
      <c r="G221" s="261"/>
      <c r="H221" s="249"/>
      <c r="I221" s="25"/>
    </row>
    <row r="222" spans="1:22" s="10" customFormat="1" ht="26.25" customHeight="1" x14ac:dyDescent="0.3">
      <c r="B222" s="144"/>
      <c r="C222" s="144"/>
      <c r="D222" s="259"/>
      <c r="E222" s="145"/>
      <c r="F222" s="249"/>
      <c r="G222" s="261"/>
      <c r="H222" s="249"/>
      <c r="I222" s="25"/>
    </row>
    <row r="223" spans="1:22" s="10" customFormat="1" ht="26.25" customHeight="1" x14ac:dyDescent="0.3">
      <c r="B223" s="144"/>
      <c r="C223" s="250"/>
      <c r="D223" s="259"/>
      <c r="E223" s="145"/>
      <c r="F223" s="249"/>
      <c r="G223" s="261"/>
      <c r="H223" s="249"/>
      <c r="I223" s="25"/>
    </row>
    <row r="224" spans="1:22" s="10" customFormat="1" ht="26.25" customHeight="1" x14ac:dyDescent="0.3">
      <c r="B224" s="144"/>
      <c r="C224" s="144"/>
      <c r="D224" s="259"/>
      <c r="E224" s="145"/>
      <c r="F224" s="249"/>
      <c r="G224" s="261"/>
      <c r="H224" s="249"/>
      <c r="I224" s="25"/>
    </row>
    <row r="225" spans="1:22" s="10" customFormat="1" ht="26.25" customHeight="1" x14ac:dyDescent="0.3">
      <c r="B225" s="144"/>
      <c r="C225" s="144"/>
      <c r="D225" s="259"/>
      <c r="E225" s="145"/>
      <c r="F225" s="249"/>
      <c r="G225" s="261"/>
      <c r="H225" s="249"/>
      <c r="I225" s="25"/>
    </row>
    <row r="226" spans="1:22" s="10" customFormat="1" ht="20.25" x14ac:dyDescent="0.3">
      <c r="B226" s="25"/>
      <c r="C226" s="140"/>
      <c r="D226" s="20"/>
      <c r="E226" s="145"/>
      <c r="F226" s="260"/>
      <c r="G226" s="249"/>
      <c r="H226" s="249"/>
      <c r="I226" s="25"/>
    </row>
    <row r="227" spans="1:22" s="10" customFormat="1" x14ac:dyDescent="0.3">
      <c r="B227" s="25"/>
      <c r="C227" s="142"/>
      <c r="D227" s="143"/>
      <c r="E227" s="257"/>
      <c r="F227" s="260"/>
      <c r="G227" s="249"/>
      <c r="H227" s="249"/>
      <c r="I227" s="25"/>
    </row>
    <row r="228" spans="1:22" x14ac:dyDescent="0.3">
      <c r="B228" s="25"/>
      <c r="C228" s="25"/>
      <c r="D228" s="118"/>
      <c r="E228" s="25"/>
      <c r="F228" s="25"/>
      <c r="G228" s="25"/>
      <c r="H228" s="118"/>
      <c r="I228" s="25"/>
    </row>
    <row r="229" spans="1:22" s="10" customFormat="1" x14ac:dyDescent="0.3">
      <c r="B229" s="25"/>
      <c r="C229" s="142"/>
      <c r="D229" s="143"/>
      <c r="E229" s="257"/>
      <c r="F229" s="260"/>
      <c r="G229" s="249"/>
      <c r="H229" s="249"/>
      <c r="I229" s="25"/>
    </row>
    <row r="230" spans="1:22" s="10" customFormat="1" x14ac:dyDescent="0.3">
      <c r="B230" s="25"/>
      <c r="C230" s="142"/>
      <c r="D230" s="143"/>
      <c r="E230" s="257"/>
      <c r="F230" s="260"/>
      <c r="G230" s="249"/>
      <c r="H230" s="249"/>
      <c r="I230" s="25"/>
    </row>
    <row r="231" spans="1:22" s="10" customFormat="1" x14ac:dyDescent="0.3">
      <c r="B231" s="25"/>
      <c r="C231" s="142"/>
      <c r="D231" s="143"/>
      <c r="E231" s="257"/>
      <c r="F231" s="260"/>
      <c r="G231" s="249"/>
      <c r="H231" s="249"/>
      <c r="I231" s="25"/>
    </row>
    <row r="232" spans="1:22" s="10" customFormat="1" x14ac:dyDescent="0.3">
      <c r="B232" s="137"/>
      <c r="C232" s="137"/>
      <c r="D232" s="137"/>
      <c r="E232" s="257"/>
      <c r="F232" s="260"/>
      <c r="G232" s="249"/>
      <c r="H232" s="249"/>
      <c r="I232" s="25"/>
    </row>
    <row r="233" spans="1:22" s="10" customFormat="1" x14ac:dyDescent="0.3">
      <c r="B233" s="25"/>
      <c r="C233" s="258"/>
      <c r="D233" s="258"/>
      <c r="E233" s="249"/>
      <c r="F233" s="249"/>
      <c r="G233" s="249"/>
      <c r="H233" s="249"/>
      <c r="I233" s="25"/>
    </row>
    <row r="234" spans="1:22" s="10" customFormat="1" x14ac:dyDescent="0.3">
      <c r="B234" s="25"/>
      <c r="C234" s="25"/>
      <c r="D234" s="248"/>
      <c r="E234" s="249"/>
      <c r="F234" s="249"/>
      <c r="G234" s="249"/>
      <c r="H234" s="249"/>
      <c r="I234" s="25"/>
    </row>
    <row r="235" spans="1:22" s="132" customFormat="1" x14ac:dyDescent="0.3">
      <c r="B235" s="25"/>
      <c r="C235" s="137"/>
      <c r="D235" s="254"/>
      <c r="E235" s="254"/>
      <c r="F235" s="25"/>
      <c r="G235" s="25"/>
      <c r="H235" s="118"/>
      <c r="I235" s="25"/>
    </row>
    <row r="236" spans="1:22" s="132" customFormat="1" ht="20.25" customHeight="1" x14ac:dyDescent="0.3">
      <c r="A236" s="1"/>
      <c r="B236" s="25"/>
      <c r="C236" s="25"/>
      <c r="D236" s="248"/>
      <c r="E236" s="248"/>
      <c r="F236" s="25"/>
      <c r="G236" s="25"/>
      <c r="H236" s="25"/>
      <c r="I236" s="25"/>
      <c r="M236" s="1"/>
      <c r="N236" s="1"/>
      <c r="O236" s="1"/>
      <c r="P236" s="1"/>
      <c r="Q236" s="1"/>
      <c r="R236" s="1"/>
      <c r="S236" s="1"/>
      <c r="T236" s="1"/>
      <c r="U236" s="1"/>
      <c r="V236" s="1"/>
    </row>
    <row r="237" spans="1:22" s="132" customFormat="1" x14ac:dyDescent="0.3">
      <c r="A237" s="1"/>
      <c r="B237" s="25"/>
      <c r="C237" s="25"/>
      <c r="D237" s="248"/>
      <c r="E237" s="248"/>
      <c r="F237" s="25"/>
      <c r="G237" s="25"/>
      <c r="H237" s="25"/>
      <c r="I237" s="25"/>
      <c r="M237" s="1"/>
      <c r="N237" s="1"/>
      <c r="O237" s="1"/>
      <c r="P237" s="1"/>
      <c r="Q237" s="1"/>
      <c r="R237" s="1"/>
      <c r="S237" s="1"/>
      <c r="T237" s="1"/>
      <c r="U237" s="1"/>
      <c r="V237" s="1"/>
    </row>
    <row r="238" spans="1:22" s="132" customFormat="1" x14ac:dyDescent="0.3">
      <c r="A238" s="1"/>
      <c r="B238" s="25"/>
      <c r="C238" s="25"/>
      <c r="D238" s="248"/>
      <c r="E238" s="248"/>
      <c r="F238" s="25"/>
      <c r="G238" s="25"/>
      <c r="H238" s="25"/>
      <c r="I238" s="25"/>
      <c r="M238" s="1"/>
      <c r="N238" s="1"/>
      <c r="O238" s="1"/>
      <c r="P238" s="1"/>
      <c r="Q238" s="1"/>
      <c r="R238" s="1"/>
      <c r="S238" s="1"/>
      <c r="T238" s="1"/>
      <c r="U238" s="1"/>
      <c r="V238" s="1"/>
    </row>
    <row r="239" spans="1:22" s="132" customFormat="1" x14ac:dyDescent="0.3">
      <c r="A239" s="1"/>
      <c r="B239" s="25"/>
      <c r="C239" s="25"/>
      <c r="D239" s="248"/>
      <c r="E239" s="248"/>
      <c r="F239" s="25"/>
      <c r="G239" s="25"/>
      <c r="H239" s="25"/>
      <c r="I239" s="25"/>
      <c r="M239" s="1"/>
      <c r="N239" s="1"/>
      <c r="O239" s="1"/>
      <c r="P239" s="1"/>
      <c r="Q239" s="1"/>
      <c r="R239" s="1"/>
      <c r="S239" s="1"/>
      <c r="T239" s="1"/>
      <c r="U239" s="1"/>
      <c r="V239" s="1"/>
    </row>
    <row r="240" spans="1:22" s="132" customFormat="1" x14ac:dyDescent="0.3">
      <c r="A240" s="1"/>
      <c r="B240" s="25"/>
      <c r="C240" s="25"/>
      <c r="D240" s="248"/>
      <c r="E240" s="248"/>
      <c r="F240" s="25"/>
      <c r="G240" s="25"/>
      <c r="H240" s="25"/>
      <c r="I240" s="25"/>
      <c r="M240" s="1"/>
      <c r="N240" s="1"/>
      <c r="O240" s="1"/>
      <c r="P240" s="1"/>
      <c r="Q240" s="1"/>
      <c r="R240" s="1"/>
      <c r="S240" s="1"/>
      <c r="T240" s="1"/>
      <c r="U240" s="1"/>
      <c r="V240" s="1"/>
    </row>
    <row r="241" spans="1:22" s="132" customFormat="1" x14ac:dyDescent="0.3">
      <c r="A241" s="1"/>
      <c r="B241" s="25"/>
      <c r="C241" s="25"/>
      <c r="D241" s="248"/>
      <c r="E241" s="248"/>
      <c r="F241" s="25"/>
      <c r="G241" s="25"/>
      <c r="H241" s="25"/>
      <c r="I241" s="25"/>
      <c r="M241" s="1"/>
      <c r="N241" s="1"/>
      <c r="O241" s="1"/>
      <c r="P241" s="1"/>
      <c r="Q241" s="1"/>
      <c r="R241" s="1"/>
      <c r="S241" s="1"/>
      <c r="T241" s="1"/>
      <c r="U241" s="1"/>
      <c r="V241" s="1"/>
    </row>
    <row r="242" spans="1:22" s="132" customFormat="1" x14ac:dyDescent="0.3">
      <c r="A242" s="1"/>
      <c r="B242" s="25"/>
      <c r="C242" s="25"/>
      <c r="D242" s="248"/>
      <c r="E242" s="248"/>
      <c r="F242" s="25"/>
      <c r="G242" s="25"/>
      <c r="H242" s="25"/>
      <c r="I242" s="25"/>
      <c r="M242" s="1"/>
      <c r="N242" s="1"/>
      <c r="O242" s="1"/>
      <c r="P242" s="1"/>
      <c r="Q242" s="1"/>
      <c r="R242" s="1"/>
      <c r="S242" s="1"/>
      <c r="T242" s="1"/>
      <c r="U242" s="1"/>
      <c r="V242" s="1"/>
    </row>
    <row r="243" spans="1:22" s="132" customFormat="1" x14ac:dyDescent="0.3">
      <c r="A243" s="1"/>
      <c r="B243" s="25"/>
      <c r="C243" s="25"/>
      <c r="D243" s="248"/>
      <c r="E243" s="248"/>
      <c r="F243" s="25"/>
      <c r="G243" s="25"/>
      <c r="H243" s="25"/>
      <c r="I243" s="25"/>
      <c r="M243" s="1"/>
      <c r="N243" s="1"/>
      <c r="O243" s="1"/>
      <c r="P243" s="1"/>
      <c r="Q243" s="1"/>
      <c r="R243" s="1"/>
      <c r="S243" s="1"/>
      <c r="T243" s="1"/>
      <c r="U243" s="1"/>
      <c r="V243" s="1"/>
    </row>
    <row r="244" spans="1:22" s="132" customFormat="1" x14ac:dyDescent="0.3">
      <c r="A244" s="1"/>
      <c r="B244" s="25"/>
      <c r="C244" s="25"/>
      <c r="D244" s="248"/>
      <c r="E244" s="248"/>
      <c r="F244" s="25"/>
      <c r="G244" s="25"/>
      <c r="H244" s="25"/>
      <c r="I244" s="25"/>
      <c r="M244" s="1"/>
      <c r="N244" s="1"/>
      <c r="O244" s="1"/>
      <c r="P244" s="1"/>
      <c r="Q244" s="1"/>
      <c r="R244" s="1"/>
      <c r="S244" s="1"/>
      <c r="T244" s="1"/>
      <c r="U244" s="1"/>
      <c r="V244" s="1"/>
    </row>
    <row r="245" spans="1:22" s="132" customFormat="1" x14ac:dyDescent="0.3">
      <c r="A245" s="1"/>
      <c r="B245" s="25"/>
      <c r="C245" s="25"/>
      <c r="D245" s="248"/>
      <c r="E245" s="248"/>
      <c r="F245" s="25"/>
      <c r="G245" s="25"/>
      <c r="H245" s="25"/>
      <c r="I245" s="25"/>
      <c r="M245" s="1"/>
      <c r="N245" s="1"/>
      <c r="O245" s="1"/>
      <c r="P245" s="1"/>
      <c r="Q245" s="1"/>
      <c r="R245" s="1"/>
      <c r="S245" s="1"/>
      <c r="T245" s="1"/>
      <c r="U245" s="1"/>
      <c r="V245" s="1"/>
    </row>
    <row r="246" spans="1:22" s="132" customFormat="1" x14ac:dyDescent="0.3">
      <c r="A246" s="1"/>
      <c r="B246" s="25"/>
      <c r="C246" s="25"/>
      <c r="D246" s="248"/>
      <c r="E246" s="248"/>
      <c r="F246" s="25"/>
      <c r="G246" s="25"/>
      <c r="H246" s="25"/>
      <c r="I246" s="25"/>
      <c r="M246" s="1"/>
      <c r="N246" s="1"/>
      <c r="O246" s="1"/>
      <c r="P246" s="1"/>
      <c r="Q246" s="1"/>
      <c r="R246" s="1"/>
      <c r="S246" s="1"/>
      <c r="T246" s="1"/>
      <c r="U246" s="1"/>
      <c r="V246" s="1"/>
    </row>
    <row r="247" spans="1:22" s="132" customFormat="1" ht="20.25" x14ac:dyDescent="0.3">
      <c r="A247" s="1"/>
      <c r="B247" s="25"/>
      <c r="C247" s="142"/>
      <c r="D247" s="20"/>
      <c r="E247" s="20"/>
      <c r="F247" s="25"/>
      <c r="G247" s="25"/>
      <c r="H247" s="25"/>
      <c r="I247" s="25"/>
      <c r="M247" s="1"/>
      <c r="N247" s="1"/>
      <c r="O247" s="1"/>
      <c r="P247" s="1"/>
      <c r="Q247" s="1"/>
      <c r="R247" s="1"/>
      <c r="S247" s="1"/>
      <c r="T247" s="1"/>
      <c r="U247" s="1"/>
      <c r="V247" s="1"/>
    </row>
    <row r="248" spans="1:22" s="132" customFormat="1" x14ac:dyDescent="0.3">
      <c r="A248" s="1"/>
      <c r="B248" s="25"/>
      <c r="C248" s="25"/>
      <c r="D248" s="118"/>
      <c r="E248" s="25"/>
      <c r="F248" s="25"/>
      <c r="G248" s="25"/>
      <c r="H248" s="25"/>
      <c r="I248" s="25"/>
      <c r="M248" s="1"/>
      <c r="N248" s="1"/>
      <c r="O248" s="1"/>
      <c r="P248" s="1"/>
      <c r="Q248" s="1"/>
      <c r="R248" s="1"/>
      <c r="S248" s="1"/>
      <c r="T248" s="1"/>
      <c r="U248" s="1"/>
      <c r="V248" s="1"/>
    </row>
    <row r="249" spans="1:22" s="132" customFormat="1" x14ac:dyDescent="0.3">
      <c r="A249" s="1"/>
      <c r="B249" s="25"/>
      <c r="C249" s="25"/>
      <c r="D249" s="118"/>
      <c r="E249" s="25"/>
      <c r="F249" s="25"/>
      <c r="G249" s="25"/>
      <c r="H249" s="25"/>
      <c r="I249" s="25"/>
      <c r="M249" s="1"/>
      <c r="N249" s="1"/>
      <c r="O249" s="1"/>
      <c r="P249" s="1"/>
      <c r="Q249" s="1"/>
      <c r="R249" s="1"/>
      <c r="S249" s="1"/>
      <c r="T249" s="1"/>
      <c r="U249" s="1"/>
      <c r="V249" s="1"/>
    </row>
    <row r="250" spans="1:22" s="132" customFormat="1" x14ac:dyDescent="0.3">
      <c r="A250" s="1"/>
      <c r="B250" s="25"/>
      <c r="C250" s="25"/>
      <c r="D250" s="118"/>
      <c r="E250" s="25"/>
      <c r="F250" s="25"/>
      <c r="G250" s="25"/>
      <c r="H250" s="25"/>
      <c r="I250" s="25"/>
      <c r="M250" s="1"/>
      <c r="N250" s="1"/>
      <c r="O250" s="1"/>
      <c r="P250" s="1"/>
      <c r="Q250" s="1"/>
      <c r="R250" s="1"/>
      <c r="S250" s="1"/>
      <c r="T250" s="1"/>
      <c r="U250" s="1"/>
      <c r="V250" s="1"/>
    </row>
    <row r="251" spans="1:22" s="132" customFormat="1" x14ac:dyDescent="0.3">
      <c r="A251" s="1"/>
      <c r="B251" s="25"/>
      <c r="C251" s="25"/>
      <c r="D251" s="118"/>
      <c r="E251" s="25"/>
      <c r="F251" s="25"/>
      <c r="G251" s="25"/>
      <c r="H251" s="25"/>
      <c r="I251" s="25"/>
      <c r="M251" s="1"/>
      <c r="N251" s="1"/>
      <c r="O251" s="1"/>
      <c r="P251" s="1"/>
      <c r="Q251" s="1"/>
      <c r="R251" s="1"/>
      <c r="S251" s="1"/>
      <c r="T251" s="1"/>
      <c r="U251" s="1"/>
      <c r="V251" s="1"/>
    </row>
    <row r="252" spans="1:22" s="132" customFormat="1" x14ac:dyDescent="0.3">
      <c r="A252" s="1"/>
      <c r="B252" s="25"/>
      <c r="C252" s="25"/>
      <c r="D252" s="118"/>
      <c r="E252" s="25"/>
      <c r="F252" s="25"/>
      <c r="G252" s="25"/>
      <c r="H252" s="25"/>
      <c r="I252" s="25"/>
      <c r="M252" s="1"/>
      <c r="N252" s="1"/>
      <c r="O252" s="1"/>
      <c r="P252" s="1"/>
      <c r="Q252" s="1"/>
      <c r="R252" s="1"/>
      <c r="S252" s="1"/>
      <c r="T252" s="1"/>
      <c r="U252" s="1"/>
      <c r="V252" s="1"/>
    </row>
    <row r="253" spans="1:22" s="132" customFormat="1" x14ac:dyDescent="0.3">
      <c r="A253" s="1"/>
      <c r="B253" s="25"/>
      <c r="C253" s="25"/>
      <c r="D253" s="118"/>
      <c r="E253" s="25"/>
      <c r="F253" s="25"/>
      <c r="G253" s="25"/>
      <c r="H253" s="25"/>
      <c r="I253" s="25"/>
      <c r="M253" s="1"/>
      <c r="N253" s="1"/>
      <c r="O253" s="1"/>
      <c r="P253" s="1"/>
      <c r="Q253" s="1"/>
      <c r="R253" s="1"/>
      <c r="S253" s="1"/>
      <c r="T253" s="1"/>
      <c r="U253" s="1"/>
      <c r="V253" s="1"/>
    </row>
    <row r="254" spans="1:22" s="132" customFormat="1" x14ac:dyDescent="0.3">
      <c r="A254" s="1"/>
      <c r="B254" s="25"/>
      <c r="C254" s="25"/>
      <c r="D254" s="118"/>
      <c r="E254" s="25"/>
      <c r="F254" s="25"/>
      <c r="G254" s="25"/>
      <c r="H254" s="25"/>
      <c r="I254" s="25"/>
      <c r="M254" s="1"/>
      <c r="N254" s="1"/>
      <c r="O254" s="1"/>
      <c r="P254" s="1"/>
      <c r="Q254" s="1"/>
      <c r="R254" s="1"/>
      <c r="S254" s="1"/>
      <c r="T254" s="1"/>
      <c r="U254" s="1"/>
      <c r="V254" s="1"/>
    </row>
    <row r="255" spans="1:22" s="132" customFormat="1" x14ac:dyDescent="0.3">
      <c r="A255" s="1"/>
      <c r="B255" s="25"/>
      <c r="C255" s="25"/>
      <c r="D255" s="118"/>
      <c r="E255" s="25"/>
      <c r="F255" s="25"/>
      <c r="G255" s="25"/>
      <c r="H255" s="25"/>
      <c r="I255" s="25"/>
      <c r="M255" s="1"/>
      <c r="N255" s="1"/>
      <c r="O255" s="1"/>
      <c r="P255" s="1"/>
      <c r="Q255" s="1"/>
      <c r="R255" s="1"/>
      <c r="S255" s="1"/>
      <c r="T255" s="1"/>
      <c r="U255" s="1"/>
      <c r="V255" s="1"/>
    </row>
    <row r="256" spans="1:22" s="132" customFormat="1" x14ac:dyDescent="0.3">
      <c r="A256" s="1"/>
      <c r="B256" s="25"/>
      <c r="C256" s="25"/>
      <c r="D256" s="118"/>
      <c r="E256" s="25"/>
      <c r="F256" s="25"/>
      <c r="G256" s="25"/>
      <c r="H256" s="25"/>
      <c r="I256" s="25"/>
      <c r="M256" s="1"/>
      <c r="N256" s="1"/>
      <c r="O256" s="1"/>
      <c r="P256" s="1"/>
      <c r="Q256" s="1"/>
      <c r="R256" s="1"/>
      <c r="S256" s="1"/>
      <c r="T256" s="1"/>
      <c r="U256" s="1"/>
      <c r="V256" s="1"/>
    </row>
    <row r="257" spans="1:22" s="132" customFormat="1" x14ac:dyDescent="0.3">
      <c r="A257" s="1"/>
      <c r="B257" s="25"/>
      <c r="C257" s="25"/>
      <c r="D257" s="118"/>
      <c r="E257" s="25"/>
      <c r="F257" s="25"/>
      <c r="G257" s="25"/>
      <c r="H257" s="25"/>
      <c r="I257" s="25"/>
      <c r="M257" s="1"/>
      <c r="N257" s="1"/>
      <c r="O257" s="1"/>
      <c r="P257" s="1"/>
      <c r="Q257" s="1"/>
      <c r="R257" s="1"/>
      <c r="S257" s="1"/>
      <c r="T257" s="1"/>
      <c r="U257" s="1"/>
      <c r="V257" s="1"/>
    </row>
    <row r="258" spans="1:22" s="132" customFormat="1" x14ac:dyDescent="0.3">
      <c r="A258" s="1"/>
      <c r="B258" s="25"/>
      <c r="C258" s="25"/>
      <c r="D258" s="118"/>
      <c r="E258" s="25"/>
      <c r="F258" s="25"/>
      <c r="G258" s="25"/>
      <c r="H258" s="25"/>
      <c r="I258" s="25"/>
      <c r="M258" s="1"/>
      <c r="N258" s="1"/>
      <c r="O258" s="1"/>
      <c r="P258" s="1"/>
      <c r="Q258" s="1"/>
      <c r="R258" s="1"/>
      <c r="S258" s="1"/>
      <c r="T258" s="1"/>
      <c r="U258" s="1"/>
      <c r="V258" s="1"/>
    </row>
    <row r="259" spans="1:22" s="132" customFormat="1" x14ac:dyDescent="0.3">
      <c r="A259" s="1"/>
      <c r="B259" s="25"/>
      <c r="C259" s="25"/>
      <c r="D259" s="118"/>
      <c r="E259" s="25"/>
      <c r="F259" s="25"/>
      <c r="G259" s="25"/>
      <c r="H259" s="25"/>
      <c r="I259" s="25"/>
      <c r="M259" s="1"/>
      <c r="N259" s="1"/>
      <c r="O259" s="1"/>
      <c r="P259" s="1"/>
      <c r="Q259" s="1"/>
      <c r="R259" s="1"/>
      <c r="S259" s="1"/>
      <c r="T259" s="1"/>
      <c r="U259" s="1"/>
      <c r="V259" s="1"/>
    </row>
    <row r="260" spans="1:22" s="132" customFormat="1" x14ac:dyDescent="0.3">
      <c r="A260" s="1"/>
      <c r="B260" s="25"/>
      <c r="C260" s="25"/>
      <c r="D260" s="118"/>
      <c r="E260" s="25"/>
      <c r="F260" s="25"/>
      <c r="G260" s="25"/>
      <c r="H260" s="25"/>
      <c r="I260" s="25"/>
      <c r="M260" s="1"/>
      <c r="N260" s="1"/>
      <c r="O260" s="1"/>
      <c r="P260" s="1"/>
      <c r="Q260" s="1"/>
      <c r="R260" s="1"/>
      <c r="S260" s="1"/>
      <c r="T260" s="1"/>
      <c r="U260" s="1"/>
      <c r="V260" s="1"/>
    </row>
    <row r="261" spans="1:22" s="132" customFormat="1" x14ac:dyDescent="0.3">
      <c r="A261" s="1"/>
      <c r="B261" s="25"/>
      <c r="C261" s="25"/>
      <c r="D261" s="118"/>
      <c r="E261" s="25"/>
      <c r="F261" s="25"/>
      <c r="G261" s="25"/>
      <c r="H261" s="25"/>
      <c r="I261" s="25"/>
      <c r="M261" s="1"/>
      <c r="N261" s="1"/>
      <c r="O261" s="1"/>
      <c r="P261" s="1"/>
      <c r="Q261" s="1"/>
      <c r="R261" s="1"/>
      <c r="S261" s="1"/>
      <c r="T261" s="1"/>
      <c r="U261" s="1"/>
      <c r="V261" s="1"/>
    </row>
    <row r="262" spans="1:22" s="132" customFormat="1" x14ac:dyDescent="0.3">
      <c r="A262" s="1"/>
      <c r="B262" s="25"/>
      <c r="C262" s="25"/>
      <c r="D262" s="118"/>
      <c r="E262" s="25"/>
      <c r="F262" s="25"/>
      <c r="G262" s="25"/>
      <c r="H262" s="25"/>
      <c r="I262" s="25"/>
      <c r="M262" s="1"/>
      <c r="N262" s="1"/>
      <c r="O262" s="1"/>
      <c r="P262" s="1"/>
      <c r="Q262" s="1"/>
      <c r="R262" s="1"/>
      <c r="S262" s="1"/>
      <c r="T262" s="1"/>
      <c r="U262" s="1"/>
      <c r="V262" s="1"/>
    </row>
    <row r="263" spans="1:22" s="132" customFormat="1" x14ac:dyDescent="0.3">
      <c r="A263" s="1"/>
      <c r="B263" s="25"/>
      <c r="C263" s="25"/>
      <c r="D263" s="118"/>
      <c r="E263" s="25"/>
      <c r="F263" s="25"/>
      <c r="G263" s="25"/>
      <c r="H263" s="25"/>
      <c r="I263" s="25"/>
      <c r="M263" s="1"/>
      <c r="N263" s="1"/>
      <c r="O263" s="1"/>
      <c r="P263" s="1"/>
      <c r="Q263" s="1"/>
      <c r="R263" s="1"/>
      <c r="S263" s="1"/>
      <c r="T263" s="1"/>
      <c r="U263" s="1"/>
      <c r="V263" s="1"/>
    </row>
    <row r="264" spans="1:22" s="132" customFormat="1" x14ac:dyDescent="0.3">
      <c r="A264" s="1"/>
      <c r="B264" s="25"/>
      <c r="C264" s="25"/>
      <c r="D264" s="118"/>
      <c r="E264" s="25"/>
      <c r="F264" s="25"/>
      <c r="G264" s="25"/>
      <c r="H264" s="25"/>
      <c r="I264" s="25"/>
      <c r="M264" s="1"/>
      <c r="N264" s="1"/>
      <c r="O264" s="1"/>
      <c r="P264" s="1"/>
      <c r="Q264" s="1"/>
      <c r="R264" s="1"/>
      <c r="S264" s="1"/>
      <c r="T264" s="1"/>
      <c r="U264" s="1"/>
      <c r="V264" s="1"/>
    </row>
    <row r="265" spans="1:22" s="132" customFormat="1" x14ac:dyDescent="0.3">
      <c r="A265" s="1"/>
      <c r="B265" s="25"/>
      <c r="C265" s="25"/>
      <c r="D265" s="118"/>
      <c r="E265" s="25"/>
      <c r="F265" s="25"/>
      <c r="G265" s="25"/>
      <c r="H265" s="25"/>
      <c r="I265" s="25"/>
      <c r="M265" s="1"/>
      <c r="N265" s="1"/>
      <c r="O265" s="1"/>
      <c r="P265" s="1"/>
      <c r="Q265" s="1"/>
      <c r="R265" s="1"/>
      <c r="S265" s="1"/>
      <c r="T265" s="1"/>
      <c r="U265" s="1"/>
      <c r="V265" s="1"/>
    </row>
    <row r="266" spans="1:22" s="132" customFormat="1" x14ac:dyDescent="0.3">
      <c r="A266" s="1"/>
      <c r="B266" s="25"/>
      <c r="C266" s="25"/>
      <c r="D266" s="118"/>
      <c r="E266" s="25"/>
      <c r="F266" s="25"/>
      <c r="G266" s="25"/>
      <c r="H266" s="25"/>
      <c r="I266" s="25"/>
      <c r="M266" s="1"/>
      <c r="N266" s="1"/>
      <c r="O266" s="1"/>
      <c r="P266" s="1"/>
      <c r="Q266" s="1"/>
      <c r="R266" s="1"/>
      <c r="S266" s="1"/>
      <c r="T266" s="1"/>
      <c r="U266" s="1"/>
      <c r="V266" s="1"/>
    </row>
    <row r="267" spans="1:22" s="132" customFormat="1" x14ac:dyDescent="0.3">
      <c r="A267" s="1"/>
      <c r="B267" s="25"/>
      <c r="C267" s="25"/>
      <c r="D267" s="118"/>
      <c r="E267" s="25"/>
      <c r="F267" s="25"/>
      <c r="G267" s="25"/>
      <c r="H267" s="25"/>
      <c r="I267" s="25"/>
      <c r="M267" s="1"/>
      <c r="N267" s="1"/>
      <c r="O267" s="1"/>
      <c r="P267" s="1"/>
      <c r="Q267" s="1"/>
      <c r="R267" s="1"/>
      <c r="S267" s="1"/>
      <c r="T267" s="1"/>
      <c r="U267" s="1"/>
      <c r="V267" s="1"/>
    </row>
    <row r="268" spans="1:22" s="132" customFormat="1" x14ac:dyDescent="0.3">
      <c r="A268" s="1"/>
      <c r="B268" s="25"/>
      <c r="C268" s="25"/>
      <c r="D268" s="118"/>
      <c r="E268" s="25"/>
      <c r="F268" s="25"/>
      <c r="G268" s="25"/>
      <c r="H268" s="25"/>
      <c r="I268" s="25"/>
      <c r="M268" s="1"/>
      <c r="N268" s="1"/>
      <c r="O268" s="1"/>
      <c r="P268" s="1"/>
      <c r="Q268" s="1"/>
      <c r="R268" s="1"/>
      <c r="S268" s="1"/>
      <c r="T268" s="1"/>
      <c r="U268" s="1"/>
      <c r="V268" s="1"/>
    </row>
    <row r="269" spans="1:22" s="132" customFormat="1" x14ac:dyDescent="0.3">
      <c r="B269" s="25"/>
      <c r="C269" s="25"/>
      <c r="D269" s="118"/>
      <c r="E269" s="25"/>
      <c r="F269" s="25"/>
      <c r="G269" s="25"/>
      <c r="H269" s="25"/>
      <c r="I269" s="25"/>
    </row>
    <row r="270" spans="1:22" s="132" customFormat="1" x14ac:dyDescent="0.3">
      <c r="B270" s="25"/>
      <c r="C270" s="25"/>
      <c r="D270" s="118"/>
      <c r="E270" s="25"/>
      <c r="F270" s="25"/>
      <c r="G270" s="25"/>
      <c r="H270" s="25"/>
      <c r="I270" s="25"/>
    </row>
    <row r="271" spans="1:22" s="132" customFormat="1" x14ac:dyDescent="0.3">
      <c r="B271" s="25"/>
      <c r="C271" s="25"/>
      <c r="D271" s="118"/>
      <c r="E271" s="25"/>
      <c r="F271" s="25"/>
      <c r="G271" s="25"/>
      <c r="H271" s="25"/>
      <c r="I271" s="25"/>
    </row>
    <row r="272" spans="1:22" s="132" customFormat="1" x14ac:dyDescent="0.3">
      <c r="B272" s="25"/>
      <c r="C272" s="25"/>
      <c r="D272" s="118"/>
      <c r="E272" s="25"/>
      <c r="F272" s="25"/>
      <c r="G272" s="25"/>
      <c r="H272" s="25"/>
      <c r="I272" s="25"/>
    </row>
    <row r="273" spans="2:9" s="132" customFormat="1" x14ac:dyDescent="0.3">
      <c r="B273" s="25"/>
      <c r="C273" s="25"/>
      <c r="D273" s="118"/>
      <c r="E273" s="25"/>
      <c r="F273" s="25"/>
      <c r="G273" s="25"/>
      <c r="H273" s="118"/>
      <c r="I273" s="25"/>
    </row>
    <row r="274" spans="2:9" s="132" customFormat="1" x14ac:dyDescent="0.3">
      <c r="B274" s="25"/>
      <c r="C274" s="25"/>
      <c r="D274" s="118"/>
      <c r="E274" s="25"/>
      <c r="F274" s="25"/>
      <c r="G274" s="25"/>
      <c r="H274" s="118"/>
      <c r="I274" s="25"/>
    </row>
    <row r="275" spans="2:9" x14ac:dyDescent="0.3">
      <c r="B275" s="25"/>
      <c r="C275" s="25"/>
      <c r="D275" s="118"/>
      <c r="E275" s="25"/>
      <c r="F275" s="25"/>
      <c r="G275" s="25"/>
      <c r="H275" s="118"/>
      <c r="I275" s="25"/>
    </row>
    <row r="276" spans="2:9" x14ac:dyDescent="0.3">
      <c r="B276" s="25"/>
      <c r="C276" s="25"/>
      <c r="D276" s="118"/>
      <c r="E276" s="25"/>
      <c r="F276" s="25"/>
      <c r="G276" s="25"/>
      <c r="H276" s="118"/>
      <c r="I276" s="25"/>
    </row>
    <row r="277" spans="2:9" x14ac:dyDescent="0.3">
      <c r="B277" s="25"/>
      <c r="C277" s="25"/>
      <c r="D277" s="118"/>
      <c r="E277" s="25"/>
      <c r="F277" s="25"/>
      <c r="G277" s="25"/>
      <c r="H277" s="118"/>
      <c r="I277" s="25"/>
    </row>
    <row r="278" spans="2:9" x14ac:dyDescent="0.3">
      <c r="B278" s="25"/>
      <c r="C278" s="25"/>
      <c r="D278" s="118"/>
      <c r="E278" s="25"/>
      <c r="F278" s="25"/>
      <c r="G278" s="25"/>
      <c r="H278" s="118"/>
      <c r="I278" s="25"/>
    </row>
    <row r="279" spans="2:9" x14ac:dyDescent="0.3">
      <c r="B279" s="25"/>
      <c r="C279" s="25"/>
      <c r="D279" s="118"/>
      <c r="E279" s="25"/>
      <c r="F279" s="25"/>
      <c r="G279" s="25"/>
      <c r="H279" s="118"/>
      <c r="I279" s="25"/>
    </row>
    <row r="280" spans="2:9" x14ac:dyDescent="0.3">
      <c r="B280" s="25"/>
      <c r="C280" s="25"/>
      <c r="D280" s="118"/>
      <c r="E280" s="25"/>
      <c r="F280" s="25"/>
      <c r="G280" s="25"/>
      <c r="H280" s="118"/>
      <c r="I280" s="25"/>
    </row>
    <row r="281" spans="2:9" x14ac:dyDescent="0.3">
      <c r="B281" s="25"/>
      <c r="C281" s="25"/>
      <c r="D281" s="118"/>
      <c r="E281" s="25"/>
      <c r="F281" s="25"/>
      <c r="G281" s="25"/>
      <c r="H281" s="118"/>
      <c r="I281" s="25"/>
    </row>
    <row r="282" spans="2:9" x14ac:dyDescent="0.3">
      <c r="B282" s="25"/>
      <c r="C282" s="25"/>
      <c r="D282" s="118"/>
      <c r="E282" s="25"/>
      <c r="F282" s="25"/>
      <c r="G282" s="25"/>
      <c r="H282" s="118"/>
      <c r="I282" s="25"/>
    </row>
    <row r="283" spans="2:9" x14ac:dyDescent="0.3">
      <c r="B283" s="25"/>
      <c r="C283" s="25"/>
      <c r="D283" s="118"/>
      <c r="E283" s="25"/>
      <c r="F283" s="25"/>
      <c r="G283" s="25"/>
      <c r="H283" s="118"/>
      <c r="I283" s="25"/>
    </row>
    <row r="284" spans="2:9" x14ac:dyDescent="0.3">
      <c r="B284" s="25"/>
      <c r="C284" s="25"/>
      <c r="D284" s="118"/>
      <c r="E284" s="25"/>
      <c r="F284" s="25"/>
      <c r="G284" s="25"/>
      <c r="H284" s="118"/>
      <c r="I284" s="25"/>
    </row>
    <row r="285" spans="2:9" x14ac:dyDescent="0.3">
      <c r="B285" s="25"/>
      <c r="C285" s="25"/>
      <c r="D285" s="118"/>
      <c r="E285" s="25"/>
      <c r="F285" s="25"/>
      <c r="G285" s="25"/>
      <c r="H285" s="118"/>
      <c r="I285" s="25"/>
    </row>
    <row r="286" spans="2:9" x14ac:dyDescent="0.3">
      <c r="B286" s="25"/>
      <c r="C286" s="25"/>
      <c r="D286" s="118"/>
      <c r="E286" s="25"/>
      <c r="F286" s="25"/>
      <c r="G286" s="25"/>
      <c r="H286" s="118"/>
      <c r="I286" s="25"/>
    </row>
    <row r="287" spans="2:9" x14ac:dyDescent="0.3">
      <c r="B287" s="25"/>
      <c r="C287" s="25"/>
      <c r="D287" s="118"/>
      <c r="E287" s="25"/>
      <c r="F287" s="25"/>
      <c r="G287" s="25"/>
      <c r="H287" s="118"/>
      <c r="I287" s="25"/>
    </row>
    <row r="288" spans="2:9" x14ac:dyDescent="0.3">
      <c r="B288" s="25"/>
      <c r="C288" s="25"/>
      <c r="D288" s="118"/>
      <c r="E288" s="25"/>
      <c r="F288" s="25"/>
      <c r="G288" s="25"/>
      <c r="H288" s="118"/>
      <c r="I288" s="25"/>
    </row>
    <row r="289" spans="2:9" x14ac:dyDescent="0.3">
      <c r="B289" s="25"/>
      <c r="C289" s="25"/>
      <c r="D289" s="118"/>
      <c r="E289" s="25"/>
      <c r="F289" s="25"/>
      <c r="G289" s="25"/>
      <c r="H289" s="118"/>
      <c r="I289" s="25"/>
    </row>
    <row r="290" spans="2:9" x14ac:dyDescent="0.3">
      <c r="B290" s="25"/>
      <c r="C290" s="25"/>
      <c r="D290" s="118"/>
      <c r="E290" s="25"/>
      <c r="F290" s="25"/>
      <c r="G290" s="25"/>
      <c r="H290" s="118"/>
      <c r="I290" s="25"/>
    </row>
    <row r="291" spans="2:9" x14ac:dyDescent="0.3">
      <c r="B291" s="25"/>
      <c r="C291" s="25"/>
      <c r="D291" s="118"/>
      <c r="E291" s="25"/>
      <c r="F291" s="25"/>
      <c r="G291" s="25"/>
      <c r="H291" s="118"/>
      <c r="I291" s="25"/>
    </row>
    <row r="292" spans="2:9" x14ac:dyDescent="0.3">
      <c r="B292" s="25"/>
      <c r="C292" s="25"/>
      <c r="D292" s="118"/>
      <c r="E292" s="25"/>
      <c r="F292" s="25"/>
      <c r="G292" s="25"/>
      <c r="H292" s="118"/>
      <c r="I292" s="25"/>
    </row>
    <row r="293" spans="2:9" x14ac:dyDescent="0.3">
      <c r="B293" s="25"/>
      <c r="C293" s="25"/>
      <c r="D293" s="118"/>
      <c r="E293" s="25"/>
      <c r="F293" s="25"/>
      <c r="G293" s="25"/>
      <c r="H293" s="118"/>
      <c r="I293" s="25"/>
    </row>
    <row r="294" spans="2:9" x14ac:dyDescent="0.3">
      <c r="B294" s="25"/>
      <c r="C294" s="25"/>
      <c r="D294" s="118"/>
      <c r="E294" s="25"/>
      <c r="F294" s="25"/>
      <c r="G294" s="25"/>
      <c r="H294" s="118"/>
      <c r="I294" s="25"/>
    </row>
    <row r="295" spans="2:9" x14ac:dyDescent="0.3">
      <c r="B295" s="25"/>
      <c r="C295" s="25"/>
      <c r="D295" s="118"/>
      <c r="E295" s="25"/>
      <c r="F295" s="25"/>
      <c r="G295" s="25"/>
      <c r="H295" s="118"/>
      <c r="I295" s="25"/>
    </row>
    <row r="296" spans="2:9" x14ac:dyDescent="0.3">
      <c r="B296" s="25"/>
      <c r="C296" s="25"/>
      <c r="D296" s="118"/>
      <c r="E296" s="25"/>
      <c r="F296" s="25"/>
      <c r="G296" s="25"/>
      <c r="H296" s="118"/>
      <c r="I296" s="25"/>
    </row>
    <row r="297" spans="2:9" x14ac:dyDescent="0.3">
      <c r="B297" s="25"/>
      <c r="C297" s="25"/>
      <c r="D297" s="118"/>
      <c r="E297" s="25"/>
      <c r="F297" s="25"/>
      <c r="G297" s="25"/>
      <c r="H297" s="118"/>
      <c r="I297" s="25"/>
    </row>
    <row r="298" spans="2:9" x14ac:dyDescent="0.3">
      <c r="B298" s="25"/>
      <c r="C298" s="25"/>
      <c r="D298" s="118"/>
      <c r="E298" s="25"/>
      <c r="F298" s="25"/>
      <c r="G298" s="25"/>
      <c r="H298" s="118"/>
      <c r="I298" s="25"/>
    </row>
    <row r="299" spans="2:9" x14ac:dyDescent="0.3">
      <c r="B299" s="25"/>
      <c r="C299" s="25"/>
      <c r="D299" s="118"/>
      <c r="E299" s="25"/>
      <c r="F299" s="25"/>
      <c r="G299" s="25"/>
      <c r="H299" s="118"/>
      <c r="I299" s="25"/>
    </row>
    <row r="300" spans="2:9" x14ac:dyDescent="0.3">
      <c r="B300" s="25"/>
      <c r="C300" s="25"/>
      <c r="D300" s="118"/>
      <c r="E300" s="25"/>
      <c r="F300" s="25"/>
      <c r="G300" s="25"/>
      <c r="H300" s="118"/>
      <c r="I300" s="25"/>
    </row>
    <row r="301" spans="2:9" x14ac:dyDescent="0.3">
      <c r="B301" s="25"/>
      <c r="C301" s="25"/>
      <c r="D301" s="118"/>
      <c r="E301" s="25"/>
      <c r="F301" s="25"/>
      <c r="G301" s="25"/>
      <c r="H301" s="118"/>
      <c r="I301" s="25"/>
    </row>
    <row r="302" spans="2:9" x14ac:dyDescent="0.3">
      <c r="B302" s="25"/>
      <c r="C302" s="25"/>
      <c r="D302" s="118"/>
      <c r="E302" s="25"/>
      <c r="F302" s="25"/>
      <c r="G302" s="25"/>
      <c r="H302" s="118"/>
      <c r="I302" s="25"/>
    </row>
    <row r="303" spans="2:9" x14ac:dyDescent="0.3">
      <c r="B303" s="25"/>
      <c r="C303" s="25"/>
      <c r="D303" s="118"/>
      <c r="E303" s="25"/>
      <c r="F303" s="25"/>
      <c r="G303" s="25"/>
      <c r="H303" s="118"/>
      <c r="I303" s="25"/>
    </row>
    <row r="304" spans="2:9" x14ac:dyDescent="0.3">
      <c r="B304" s="25"/>
      <c r="C304" s="25"/>
      <c r="D304" s="118"/>
      <c r="E304" s="25"/>
      <c r="F304" s="25"/>
      <c r="G304" s="25"/>
      <c r="H304" s="118"/>
      <c r="I304" s="25"/>
    </row>
    <row r="305" spans="2:9" x14ac:dyDescent="0.3">
      <c r="B305" s="25"/>
      <c r="C305" s="25"/>
      <c r="D305" s="118"/>
      <c r="E305" s="25"/>
      <c r="F305" s="25"/>
      <c r="G305" s="25"/>
      <c r="H305" s="118"/>
      <c r="I305" s="25"/>
    </row>
    <row r="306" spans="2:9" x14ac:dyDescent="0.3">
      <c r="B306" s="25"/>
      <c r="C306" s="25"/>
      <c r="D306" s="118"/>
      <c r="E306" s="25"/>
      <c r="F306" s="25"/>
      <c r="G306" s="25"/>
      <c r="H306" s="118"/>
      <c r="I306" s="25"/>
    </row>
    <row r="307" spans="2:9" x14ac:dyDescent="0.3">
      <c r="B307" s="25"/>
      <c r="C307" s="25"/>
      <c r="D307" s="118"/>
      <c r="E307" s="25"/>
      <c r="F307" s="25"/>
      <c r="G307" s="25"/>
      <c r="H307" s="118"/>
      <c r="I307" s="25"/>
    </row>
    <row r="308" spans="2:9" x14ac:dyDescent="0.3">
      <c r="B308" s="25"/>
      <c r="C308" s="25"/>
      <c r="D308" s="118"/>
      <c r="E308" s="25"/>
      <c r="F308" s="25"/>
      <c r="G308" s="25"/>
      <c r="H308" s="118"/>
      <c r="I308" s="25"/>
    </row>
    <row r="309" spans="2:9" x14ac:dyDescent="0.3">
      <c r="B309" s="25"/>
      <c r="C309" s="25"/>
      <c r="D309" s="118"/>
      <c r="E309" s="25"/>
      <c r="F309" s="25"/>
      <c r="G309" s="25"/>
      <c r="H309" s="118"/>
      <c r="I309" s="25"/>
    </row>
    <row r="310" spans="2:9" x14ac:dyDescent="0.3">
      <c r="B310" s="25"/>
      <c r="C310" s="25"/>
      <c r="D310" s="118"/>
      <c r="E310" s="25"/>
      <c r="F310" s="25"/>
      <c r="G310" s="25"/>
      <c r="H310" s="118"/>
      <c r="I310" s="25"/>
    </row>
    <row r="311" spans="2:9" x14ac:dyDescent="0.3">
      <c r="B311" s="25"/>
      <c r="C311" s="25"/>
      <c r="D311" s="118"/>
      <c r="E311" s="25"/>
      <c r="F311" s="25"/>
      <c r="G311" s="25"/>
      <c r="H311" s="118"/>
      <c r="I311" s="25"/>
    </row>
    <row r="312" spans="2:9" x14ac:dyDescent="0.3">
      <c r="B312" s="25"/>
      <c r="C312" s="25"/>
      <c r="D312" s="118"/>
      <c r="E312" s="25"/>
      <c r="F312" s="25"/>
      <c r="G312" s="25"/>
      <c r="H312" s="118"/>
      <c r="I312" s="25"/>
    </row>
    <row r="313" spans="2:9" x14ac:dyDescent="0.3">
      <c r="B313" s="25"/>
      <c r="C313" s="25"/>
      <c r="D313" s="118"/>
      <c r="E313" s="25"/>
      <c r="F313" s="25"/>
      <c r="G313" s="25"/>
      <c r="H313" s="118"/>
      <c r="I313" s="25"/>
    </row>
    <row r="314" spans="2:9" x14ac:dyDescent="0.3">
      <c r="B314" s="25"/>
      <c r="C314" s="25"/>
      <c r="D314" s="118"/>
      <c r="E314" s="25"/>
      <c r="F314" s="25"/>
      <c r="G314" s="25"/>
      <c r="H314" s="118"/>
      <c r="I314" s="25"/>
    </row>
    <row r="315" spans="2:9" x14ac:dyDescent="0.3">
      <c r="B315" s="25"/>
      <c r="C315" s="25"/>
      <c r="D315" s="118"/>
      <c r="E315" s="25"/>
      <c r="F315" s="25"/>
      <c r="G315" s="25"/>
      <c r="H315" s="118"/>
      <c r="I315" s="25"/>
    </row>
    <row r="316" spans="2:9" x14ac:dyDescent="0.3">
      <c r="B316" s="25"/>
      <c r="C316" s="25"/>
      <c r="D316" s="118"/>
      <c r="E316" s="25"/>
      <c r="F316" s="25"/>
      <c r="G316" s="25"/>
      <c r="H316" s="118"/>
      <c r="I316" s="25"/>
    </row>
    <row r="317" spans="2:9" x14ac:dyDescent="0.3">
      <c r="B317" s="25"/>
      <c r="C317" s="25"/>
      <c r="D317" s="118"/>
      <c r="E317" s="25"/>
      <c r="F317" s="25"/>
      <c r="G317" s="25"/>
      <c r="H317" s="118"/>
      <c r="I317" s="25"/>
    </row>
    <row r="318" spans="2:9" x14ac:dyDescent="0.3">
      <c r="B318" s="25"/>
      <c r="C318" s="25"/>
      <c r="D318" s="118"/>
      <c r="E318" s="25"/>
      <c r="F318" s="25"/>
      <c r="G318" s="25"/>
      <c r="H318" s="118"/>
      <c r="I318" s="25"/>
    </row>
    <row r="319" spans="2:9" x14ac:dyDescent="0.3">
      <c r="B319" s="25"/>
      <c r="C319" s="25"/>
      <c r="D319" s="118"/>
      <c r="E319" s="25"/>
      <c r="F319" s="25"/>
      <c r="G319" s="25"/>
      <c r="H319" s="118"/>
      <c r="I319" s="25"/>
    </row>
    <row r="320" spans="2:9" x14ac:dyDescent="0.3">
      <c r="B320" s="25"/>
      <c r="C320" s="25"/>
      <c r="D320" s="118"/>
      <c r="E320" s="25"/>
      <c r="F320" s="25"/>
      <c r="G320" s="25"/>
      <c r="H320" s="118"/>
      <c r="I320" s="25"/>
    </row>
    <row r="321" spans="2:9" x14ac:dyDescent="0.3">
      <c r="B321" s="25"/>
      <c r="C321" s="25"/>
      <c r="D321" s="118"/>
      <c r="E321" s="25"/>
      <c r="F321" s="25"/>
      <c r="G321" s="25"/>
      <c r="H321" s="118"/>
      <c r="I321" s="25"/>
    </row>
    <row r="322" spans="2:9" x14ac:dyDescent="0.3">
      <c r="B322" s="25"/>
      <c r="C322" s="25"/>
      <c r="D322" s="118"/>
      <c r="E322" s="25"/>
      <c r="F322" s="25"/>
      <c r="G322" s="25"/>
      <c r="H322" s="118"/>
      <c r="I322" s="25"/>
    </row>
    <row r="323" spans="2:9" x14ac:dyDescent="0.3">
      <c r="B323" s="25"/>
      <c r="C323" s="25"/>
      <c r="D323" s="118"/>
      <c r="E323" s="25"/>
      <c r="F323" s="25"/>
      <c r="G323" s="25"/>
      <c r="H323" s="118"/>
      <c r="I323" s="25"/>
    </row>
    <row r="324" spans="2:9" x14ac:dyDescent="0.3">
      <c r="B324" s="25"/>
      <c r="C324" s="25"/>
      <c r="D324" s="118"/>
      <c r="E324" s="25"/>
      <c r="F324" s="25"/>
      <c r="G324" s="25"/>
      <c r="H324" s="118"/>
      <c r="I324" s="25"/>
    </row>
    <row r="325" spans="2:9" x14ac:dyDescent="0.3">
      <c r="B325" s="25"/>
      <c r="C325" s="25"/>
      <c r="D325" s="118"/>
      <c r="E325" s="25"/>
      <c r="F325" s="25"/>
      <c r="G325" s="25"/>
      <c r="H325" s="118"/>
      <c r="I325" s="25"/>
    </row>
    <row r="326" spans="2:9" x14ac:dyDescent="0.3">
      <c r="B326" s="25"/>
      <c r="C326" s="25"/>
      <c r="D326" s="118"/>
      <c r="E326" s="25"/>
      <c r="F326" s="25"/>
      <c r="G326" s="25"/>
      <c r="H326" s="118"/>
      <c r="I326" s="25"/>
    </row>
    <row r="327" spans="2:9" x14ac:dyDescent="0.3">
      <c r="B327" s="25"/>
      <c r="C327" s="25"/>
      <c r="D327" s="118"/>
      <c r="E327" s="25"/>
      <c r="F327" s="25"/>
      <c r="G327" s="25"/>
      <c r="H327" s="118"/>
      <c r="I327" s="25"/>
    </row>
    <row r="328" spans="2:9" x14ac:dyDescent="0.3">
      <c r="B328" s="25"/>
      <c r="C328" s="25"/>
      <c r="D328" s="118"/>
      <c r="E328" s="25"/>
      <c r="F328" s="25"/>
      <c r="G328" s="25"/>
      <c r="H328" s="118"/>
      <c r="I328" s="25"/>
    </row>
    <row r="329" spans="2:9" x14ac:dyDescent="0.3">
      <c r="B329" s="25"/>
      <c r="C329" s="25"/>
      <c r="D329" s="118"/>
      <c r="E329" s="25"/>
      <c r="F329" s="25"/>
      <c r="G329" s="25"/>
      <c r="H329" s="118"/>
      <c r="I329" s="25"/>
    </row>
    <row r="330" spans="2:9" x14ac:dyDescent="0.3">
      <c r="B330" s="25"/>
      <c r="C330" s="25"/>
      <c r="D330" s="118"/>
      <c r="E330" s="25"/>
      <c r="F330" s="25"/>
      <c r="G330" s="25"/>
      <c r="H330" s="118"/>
      <c r="I330" s="25"/>
    </row>
    <row r="331" spans="2:9" x14ac:dyDescent="0.3">
      <c r="B331" s="25"/>
      <c r="C331" s="25"/>
      <c r="D331" s="118"/>
      <c r="E331" s="25"/>
      <c r="F331" s="25"/>
      <c r="G331" s="25"/>
      <c r="H331" s="118"/>
      <c r="I331" s="25"/>
    </row>
    <row r="332" spans="2:9" x14ac:dyDescent="0.3">
      <c r="B332" s="25"/>
      <c r="C332" s="25"/>
      <c r="D332" s="118"/>
      <c r="E332" s="25"/>
      <c r="F332" s="25"/>
      <c r="G332" s="25"/>
      <c r="H332" s="118"/>
      <c r="I332" s="25"/>
    </row>
    <row r="333" spans="2:9" x14ac:dyDescent="0.3">
      <c r="B333" s="25"/>
      <c r="C333" s="25"/>
      <c r="D333" s="118"/>
      <c r="E333" s="25"/>
      <c r="F333" s="25"/>
      <c r="G333" s="25"/>
      <c r="H333" s="118"/>
      <c r="I333" s="25"/>
    </row>
    <row r="334" spans="2:9" x14ac:dyDescent="0.3">
      <c r="B334" s="25"/>
      <c r="C334" s="25"/>
      <c r="D334" s="118"/>
      <c r="E334" s="25"/>
      <c r="F334" s="25"/>
      <c r="G334" s="25"/>
      <c r="H334" s="118"/>
      <c r="I334" s="25"/>
    </row>
    <row r="335" spans="2:9" x14ac:dyDescent="0.3">
      <c r="B335" s="25"/>
      <c r="C335" s="25"/>
      <c r="D335" s="118"/>
      <c r="E335" s="25"/>
      <c r="F335" s="25"/>
      <c r="G335" s="25"/>
      <c r="H335" s="118"/>
      <c r="I335" s="25"/>
    </row>
    <row r="336" spans="2:9" x14ac:dyDescent="0.3">
      <c r="B336" s="25"/>
      <c r="C336" s="25"/>
      <c r="D336" s="118"/>
      <c r="E336" s="25"/>
      <c r="F336" s="25"/>
      <c r="G336" s="25"/>
      <c r="H336" s="118"/>
      <c r="I336" s="25"/>
    </row>
    <row r="337" spans="2:9" x14ac:dyDescent="0.3">
      <c r="B337" s="25"/>
      <c r="C337" s="25"/>
      <c r="D337" s="118"/>
      <c r="E337" s="25"/>
      <c r="F337" s="25"/>
      <c r="G337" s="25"/>
      <c r="H337" s="118"/>
      <c r="I337" s="25"/>
    </row>
    <row r="338" spans="2:9" x14ac:dyDescent="0.3">
      <c r="B338" s="25"/>
      <c r="C338" s="25"/>
      <c r="D338" s="118"/>
      <c r="E338" s="25"/>
      <c r="F338" s="25"/>
      <c r="G338" s="25"/>
      <c r="H338" s="118"/>
      <c r="I338" s="25"/>
    </row>
    <row r="339" spans="2:9" x14ac:dyDescent="0.3">
      <c r="B339" s="25"/>
      <c r="C339" s="25"/>
      <c r="D339" s="118"/>
      <c r="E339" s="25"/>
      <c r="F339" s="25"/>
      <c r="G339" s="25"/>
      <c r="H339" s="118"/>
      <c r="I339" s="25"/>
    </row>
    <row r="340" spans="2:9" x14ac:dyDescent="0.3">
      <c r="B340" s="25"/>
      <c r="C340" s="25"/>
      <c r="D340" s="118"/>
      <c r="E340" s="25"/>
      <c r="F340" s="25"/>
      <c r="G340" s="25"/>
      <c r="H340" s="118"/>
      <c r="I340" s="25"/>
    </row>
    <row r="341" spans="2:9" x14ac:dyDescent="0.3">
      <c r="B341" s="25"/>
      <c r="C341" s="25"/>
      <c r="D341" s="118"/>
      <c r="E341" s="25"/>
      <c r="F341" s="25"/>
      <c r="G341" s="25"/>
      <c r="H341" s="118"/>
      <c r="I341" s="25"/>
    </row>
    <row r="342" spans="2:9" x14ac:dyDescent="0.3">
      <c r="B342" s="25"/>
      <c r="C342" s="25"/>
      <c r="D342" s="118"/>
      <c r="E342" s="25"/>
      <c r="F342" s="25"/>
      <c r="G342" s="25"/>
      <c r="H342" s="118"/>
      <c r="I342" s="25"/>
    </row>
    <row r="343" spans="2:9" x14ac:dyDescent="0.3">
      <c r="B343" s="25"/>
      <c r="C343" s="25"/>
      <c r="D343" s="118"/>
      <c r="E343" s="25"/>
      <c r="F343" s="25"/>
      <c r="G343" s="25"/>
      <c r="H343" s="118"/>
      <c r="I343" s="25"/>
    </row>
    <row r="344" spans="2:9" x14ac:dyDescent="0.3">
      <c r="B344" s="25"/>
      <c r="C344" s="25"/>
      <c r="D344" s="118"/>
      <c r="E344" s="25"/>
      <c r="F344" s="25"/>
      <c r="G344" s="25"/>
      <c r="H344" s="118"/>
      <c r="I344" s="25"/>
    </row>
    <row r="345" spans="2:9" x14ac:dyDescent="0.3">
      <c r="B345" s="25"/>
      <c r="C345" s="25"/>
      <c r="D345" s="118"/>
      <c r="E345" s="25"/>
      <c r="F345" s="25"/>
      <c r="G345" s="25"/>
      <c r="H345" s="118"/>
      <c r="I345" s="25"/>
    </row>
    <row r="346" spans="2:9" x14ac:dyDescent="0.3">
      <c r="B346" s="25"/>
      <c r="C346" s="25"/>
      <c r="D346" s="118"/>
      <c r="E346" s="25"/>
      <c r="F346" s="25"/>
      <c r="G346" s="25"/>
      <c r="H346" s="118"/>
      <c r="I346" s="25"/>
    </row>
    <row r="347" spans="2:9" x14ac:dyDescent="0.3">
      <c r="B347" s="25"/>
      <c r="C347" s="25"/>
      <c r="D347" s="118"/>
      <c r="E347" s="25"/>
      <c r="F347" s="25"/>
      <c r="G347" s="25"/>
      <c r="H347" s="118"/>
      <c r="I347" s="25"/>
    </row>
    <row r="348" spans="2:9" x14ac:dyDescent="0.3">
      <c r="B348" s="25"/>
      <c r="C348" s="25"/>
      <c r="D348" s="118"/>
      <c r="E348" s="25"/>
      <c r="F348" s="25"/>
      <c r="G348" s="25"/>
      <c r="H348" s="118"/>
      <c r="I348" s="25"/>
    </row>
    <row r="349" spans="2:9" x14ac:dyDescent="0.3">
      <c r="B349" s="25"/>
      <c r="C349" s="25"/>
      <c r="D349" s="118"/>
      <c r="E349" s="25"/>
      <c r="F349" s="25"/>
      <c r="G349" s="25"/>
      <c r="H349" s="118"/>
      <c r="I349" s="25"/>
    </row>
    <row r="350" spans="2:9" x14ac:dyDescent="0.3">
      <c r="B350" s="25"/>
      <c r="C350" s="25"/>
      <c r="D350" s="118"/>
      <c r="E350" s="25"/>
      <c r="F350" s="25"/>
      <c r="G350" s="25"/>
      <c r="H350" s="118"/>
      <c r="I350" s="25"/>
    </row>
    <row r="351" spans="2:9" x14ac:dyDescent="0.3">
      <c r="B351" s="25"/>
      <c r="C351" s="25"/>
      <c r="D351" s="118"/>
      <c r="E351" s="25"/>
      <c r="F351" s="25"/>
      <c r="G351" s="25"/>
      <c r="H351" s="118"/>
      <c r="I351" s="25"/>
    </row>
    <row r="352" spans="2:9" x14ac:dyDescent="0.3">
      <c r="B352" s="25"/>
      <c r="C352" s="25"/>
      <c r="D352" s="118"/>
      <c r="E352" s="25"/>
      <c r="F352" s="25"/>
      <c r="G352" s="25"/>
      <c r="H352" s="118"/>
      <c r="I352" s="25"/>
    </row>
    <row r="353" spans="2:9" x14ac:dyDescent="0.3">
      <c r="B353" s="25"/>
      <c r="C353" s="25"/>
      <c r="D353" s="118"/>
      <c r="E353" s="25"/>
      <c r="F353" s="25"/>
      <c r="G353" s="25"/>
      <c r="H353" s="118"/>
      <c r="I353" s="25"/>
    </row>
    <row r="354" spans="2:9" x14ac:dyDescent="0.3">
      <c r="B354" s="25"/>
      <c r="C354" s="25"/>
      <c r="D354" s="118"/>
      <c r="E354" s="25"/>
      <c r="F354" s="25"/>
      <c r="G354" s="25"/>
      <c r="H354" s="118"/>
      <c r="I354" s="25"/>
    </row>
    <row r="355" spans="2:9" x14ac:dyDescent="0.3">
      <c r="B355" s="25"/>
      <c r="C355" s="25"/>
      <c r="D355" s="118"/>
      <c r="E355" s="25"/>
      <c r="F355" s="25"/>
      <c r="G355" s="25"/>
      <c r="H355" s="118"/>
      <c r="I355" s="25"/>
    </row>
    <row r="356" spans="2:9" x14ac:dyDescent="0.3">
      <c r="B356" s="25"/>
      <c r="C356" s="25"/>
      <c r="D356" s="118"/>
      <c r="E356" s="25"/>
      <c r="F356" s="25"/>
      <c r="G356" s="25"/>
      <c r="H356" s="118"/>
      <c r="I356" s="25"/>
    </row>
    <row r="357" spans="2:9" x14ac:dyDescent="0.3">
      <c r="B357" s="25"/>
      <c r="C357" s="25"/>
      <c r="D357" s="118"/>
      <c r="E357" s="25"/>
      <c r="F357" s="25"/>
      <c r="G357" s="25"/>
      <c r="H357" s="118"/>
      <c r="I357" s="25"/>
    </row>
    <row r="358" spans="2:9" x14ac:dyDescent="0.3">
      <c r="B358" s="25"/>
      <c r="C358" s="25"/>
      <c r="D358" s="118"/>
      <c r="E358" s="25"/>
      <c r="F358" s="25"/>
      <c r="G358" s="25"/>
      <c r="H358" s="118"/>
      <c r="I358" s="25"/>
    </row>
    <row r="359" spans="2:9" x14ac:dyDescent="0.3">
      <c r="B359" s="25"/>
      <c r="C359" s="25"/>
      <c r="D359" s="118"/>
      <c r="E359" s="25"/>
      <c r="F359" s="25"/>
      <c r="G359" s="25"/>
      <c r="H359" s="118"/>
      <c r="I359" s="25"/>
    </row>
    <row r="360" spans="2:9" x14ac:dyDescent="0.3">
      <c r="B360" s="25"/>
      <c r="C360" s="25"/>
      <c r="D360" s="118"/>
      <c r="E360" s="25"/>
      <c r="F360" s="25"/>
      <c r="G360" s="25"/>
      <c r="H360" s="118"/>
      <c r="I360" s="25"/>
    </row>
    <row r="361" spans="2:9" x14ac:dyDescent="0.3">
      <c r="B361" s="25"/>
      <c r="C361" s="25"/>
      <c r="D361" s="118"/>
      <c r="E361" s="25"/>
      <c r="F361" s="25"/>
      <c r="G361" s="25"/>
      <c r="H361" s="118"/>
      <c r="I361" s="25"/>
    </row>
    <row r="362" spans="2:9" x14ac:dyDescent="0.3">
      <c r="B362" s="25"/>
      <c r="C362" s="25"/>
      <c r="D362" s="118"/>
      <c r="E362" s="25"/>
      <c r="F362" s="25"/>
      <c r="G362" s="25"/>
      <c r="H362" s="118"/>
      <c r="I362" s="25"/>
    </row>
    <row r="363" spans="2:9" x14ac:dyDescent="0.3">
      <c r="B363" s="25"/>
      <c r="C363" s="25"/>
      <c r="D363" s="118"/>
      <c r="E363" s="25"/>
      <c r="F363" s="25"/>
      <c r="G363" s="25"/>
      <c r="H363" s="118"/>
      <c r="I363" s="25"/>
    </row>
    <row r="364" spans="2:9" x14ac:dyDescent="0.3">
      <c r="B364" s="25"/>
      <c r="C364" s="25"/>
      <c r="D364" s="118"/>
      <c r="E364" s="25"/>
      <c r="F364" s="25"/>
      <c r="G364" s="25"/>
      <c r="H364" s="118"/>
      <c r="I364" s="25"/>
    </row>
    <row r="365" spans="2:9" x14ac:dyDescent="0.3">
      <c r="B365" s="25"/>
      <c r="C365" s="25"/>
      <c r="D365" s="118"/>
      <c r="E365" s="25"/>
      <c r="F365" s="25"/>
      <c r="G365" s="25"/>
      <c r="H365" s="118"/>
      <c r="I365" s="25"/>
    </row>
    <row r="366" spans="2:9" x14ac:dyDescent="0.3">
      <c r="B366" s="25"/>
      <c r="C366" s="25"/>
      <c r="D366" s="118"/>
      <c r="E366" s="25"/>
      <c r="F366" s="25"/>
      <c r="G366" s="25"/>
      <c r="H366" s="118"/>
      <c r="I366" s="25"/>
    </row>
    <row r="367" spans="2:9" x14ac:dyDescent="0.3">
      <c r="B367" s="25"/>
      <c r="C367" s="25"/>
      <c r="D367" s="118"/>
      <c r="E367" s="25"/>
      <c r="F367" s="25"/>
      <c r="G367" s="25"/>
      <c r="H367" s="118"/>
      <c r="I367" s="25"/>
    </row>
    <row r="368" spans="2:9" x14ac:dyDescent="0.3">
      <c r="B368" s="25"/>
      <c r="C368" s="25"/>
      <c r="D368" s="118"/>
      <c r="E368" s="25"/>
      <c r="F368" s="25"/>
      <c r="G368" s="25"/>
      <c r="H368" s="118"/>
      <c r="I368" s="25"/>
    </row>
    <row r="369" spans="2:9" x14ac:dyDescent="0.3">
      <c r="B369" s="25"/>
      <c r="C369" s="25"/>
      <c r="D369" s="118"/>
      <c r="E369" s="25"/>
      <c r="F369" s="25"/>
      <c r="G369" s="25"/>
      <c r="H369" s="118"/>
      <c r="I369" s="25"/>
    </row>
    <row r="370" spans="2:9" x14ac:dyDescent="0.3">
      <c r="B370" s="25"/>
      <c r="C370" s="25"/>
      <c r="D370" s="118"/>
      <c r="E370" s="25"/>
      <c r="F370" s="25"/>
      <c r="G370" s="25"/>
      <c r="H370" s="118"/>
      <c r="I370" s="25"/>
    </row>
    <row r="371" spans="2:9" x14ac:dyDescent="0.3">
      <c r="B371" s="25"/>
      <c r="C371" s="25"/>
      <c r="D371" s="118"/>
      <c r="E371" s="25"/>
      <c r="F371" s="25"/>
      <c r="G371" s="25"/>
      <c r="H371" s="118"/>
      <c r="I371" s="25"/>
    </row>
    <row r="372" spans="2:9" x14ac:dyDescent="0.3">
      <c r="B372" s="25"/>
      <c r="C372" s="25"/>
      <c r="D372" s="118"/>
      <c r="E372" s="25"/>
      <c r="F372" s="25"/>
      <c r="G372" s="25"/>
      <c r="H372" s="118"/>
      <c r="I372" s="25"/>
    </row>
    <row r="373" spans="2:9" x14ac:dyDescent="0.3">
      <c r="B373" s="25"/>
      <c r="C373" s="25"/>
      <c r="D373" s="118"/>
      <c r="E373" s="25"/>
      <c r="F373" s="25"/>
      <c r="G373" s="25"/>
      <c r="H373" s="118"/>
      <c r="I373" s="25"/>
    </row>
    <row r="374" spans="2:9" x14ac:dyDescent="0.3">
      <c r="B374" s="25"/>
      <c r="C374" s="25"/>
      <c r="D374" s="118"/>
      <c r="E374" s="25"/>
      <c r="F374" s="25"/>
      <c r="G374" s="25"/>
      <c r="H374" s="118"/>
      <c r="I374" s="25"/>
    </row>
    <row r="375" spans="2:9" x14ac:dyDescent="0.3">
      <c r="B375" s="25"/>
      <c r="C375" s="25"/>
      <c r="D375" s="118"/>
      <c r="E375" s="25"/>
      <c r="F375" s="25"/>
      <c r="G375" s="25"/>
      <c r="H375" s="118"/>
      <c r="I375" s="25"/>
    </row>
    <row r="376" spans="2:9" x14ac:dyDescent="0.3">
      <c r="B376" s="25"/>
      <c r="C376" s="25"/>
      <c r="D376" s="118"/>
      <c r="E376" s="25"/>
      <c r="F376" s="25"/>
      <c r="G376" s="25"/>
      <c r="H376" s="118"/>
      <c r="I376" s="25"/>
    </row>
    <row r="377" spans="2:9" x14ac:dyDescent="0.3">
      <c r="B377" s="25"/>
      <c r="C377" s="25"/>
      <c r="D377" s="118"/>
      <c r="E377" s="25"/>
      <c r="F377" s="25"/>
      <c r="G377" s="25"/>
      <c r="H377" s="118"/>
      <c r="I377" s="25"/>
    </row>
    <row r="378" spans="2:9" x14ac:dyDescent="0.3">
      <c r="B378" s="25"/>
      <c r="C378" s="25"/>
      <c r="D378" s="118"/>
      <c r="E378" s="25"/>
      <c r="F378" s="25"/>
      <c r="G378" s="25"/>
      <c r="H378" s="118"/>
      <c r="I378" s="25"/>
    </row>
    <row r="379" spans="2:9" x14ac:dyDescent="0.3">
      <c r="B379" s="25"/>
      <c r="C379" s="25"/>
      <c r="D379" s="118"/>
      <c r="E379" s="25"/>
      <c r="F379" s="25"/>
      <c r="G379" s="25"/>
      <c r="H379" s="118"/>
      <c r="I379" s="25"/>
    </row>
    <row r="380" spans="2:9" x14ac:dyDescent="0.3">
      <c r="B380" s="25"/>
      <c r="C380" s="25"/>
      <c r="D380" s="118"/>
      <c r="E380" s="25"/>
      <c r="F380" s="25"/>
      <c r="G380" s="25"/>
      <c r="H380" s="118"/>
      <c r="I380" s="25"/>
    </row>
    <row r="381" spans="2:9" x14ac:dyDescent="0.3">
      <c r="B381" s="25"/>
      <c r="C381" s="25"/>
      <c r="D381" s="118"/>
      <c r="E381" s="25"/>
      <c r="F381" s="25"/>
      <c r="G381" s="25"/>
      <c r="H381" s="118"/>
      <c r="I381" s="25"/>
    </row>
    <row r="382" spans="2:9" x14ac:dyDescent="0.3">
      <c r="B382" s="25"/>
      <c r="C382" s="25"/>
      <c r="D382" s="118"/>
      <c r="E382" s="25"/>
      <c r="F382" s="25"/>
      <c r="G382" s="25"/>
      <c r="H382" s="118"/>
      <c r="I382" s="25"/>
    </row>
    <row r="383" spans="2:9" x14ac:dyDescent="0.3">
      <c r="B383" s="25"/>
      <c r="C383" s="25"/>
      <c r="D383" s="118"/>
      <c r="E383" s="25"/>
      <c r="F383" s="25"/>
      <c r="G383" s="25"/>
      <c r="H383" s="118"/>
      <c r="I383" s="25"/>
    </row>
    <row r="384" spans="2:9" x14ac:dyDescent="0.3">
      <c r="B384" s="25"/>
      <c r="C384" s="25"/>
      <c r="D384" s="118"/>
      <c r="E384" s="25"/>
      <c r="F384" s="25"/>
      <c r="G384" s="25"/>
      <c r="H384" s="118"/>
      <c r="I384" s="25"/>
    </row>
    <row r="385" spans="2:9" x14ac:dyDescent="0.3">
      <c r="B385" s="25"/>
      <c r="C385" s="25"/>
      <c r="D385" s="118"/>
      <c r="E385" s="25"/>
      <c r="F385" s="25"/>
      <c r="G385" s="25"/>
      <c r="H385" s="118"/>
      <c r="I385" s="25"/>
    </row>
    <row r="386" spans="2:9" x14ac:dyDescent="0.3">
      <c r="B386" s="25"/>
      <c r="C386" s="25"/>
      <c r="D386" s="118"/>
      <c r="E386" s="25"/>
      <c r="F386" s="25"/>
      <c r="G386" s="25"/>
      <c r="H386" s="118"/>
      <c r="I386" s="25"/>
    </row>
    <row r="387" spans="2:9" x14ac:dyDescent="0.3">
      <c r="B387" s="25"/>
      <c r="C387" s="25"/>
      <c r="D387" s="118"/>
      <c r="E387" s="25"/>
      <c r="F387" s="25"/>
      <c r="G387" s="25"/>
      <c r="H387" s="118"/>
      <c r="I387" s="25"/>
    </row>
    <row r="388" spans="2:9" x14ac:dyDescent="0.3">
      <c r="B388" s="25"/>
      <c r="C388" s="25"/>
      <c r="D388" s="118"/>
      <c r="E388" s="25"/>
      <c r="F388" s="25"/>
      <c r="G388" s="25"/>
      <c r="H388" s="118"/>
      <c r="I388" s="25"/>
    </row>
    <row r="389" spans="2:9" x14ac:dyDescent="0.3">
      <c r="B389" s="25"/>
      <c r="C389" s="25"/>
      <c r="D389" s="118"/>
      <c r="E389" s="25"/>
      <c r="F389" s="25"/>
      <c r="G389" s="25"/>
      <c r="H389" s="118"/>
      <c r="I389" s="25"/>
    </row>
    <row r="390" spans="2:9" x14ac:dyDescent="0.3">
      <c r="B390" s="25"/>
      <c r="C390" s="25"/>
      <c r="D390" s="118"/>
      <c r="E390" s="25"/>
      <c r="F390" s="25"/>
      <c r="G390" s="25"/>
      <c r="H390" s="118"/>
      <c r="I390" s="25"/>
    </row>
    <row r="391" spans="2:9" x14ac:dyDescent="0.3">
      <c r="B391" s="25"/>
      <c r="C391" s="25"/>
      <c r="D391" s="118"/>
      <c r="E391" s="25"/>
      <c r="F391" s="25"/>
      <c r="G391" s="25"/>
      <c r="H391" s="118"/>
      <c r="I391" s="25"/>
    </row>
    <row r="392" spans="2:9" x14ac:dyDescent="0.3">
      <c r="B392" s="25"/>
      <c r="C392" s="25"/>
      <c r="D392" s="118"/>
      <c r="E392" s="25"/>
      <c r="F392" s="25"/>
      <c r="G392" s="25"/>
      <c r="H392" s="118"/>
      <c r="I392" s="25"/>
    </row>
    <row r="393" spans="2:9" x14ac:dyDescent="0.3">
      <c r="B393" s="25"/>
      <c r="C393" s="25"/>
      <c r="D393" s="118"/>
      <c r="E393" s="25"/>
      <c r="F393" s="25"/>
      <c r="G393" s="25"/>
      <c r="H393" s="118"/>
      <c r="I393" s="25"/>
    </row>
    <row r="394" spans="2:9" x14ac:dyDescent="0.3">
      <c r="B394" s="25"/>
      <c r="C394" s="25"/>
      <c r="D394" s="118"/>
      <c r="E394" s="25"/>
      <c r="F394" s="25"/>
      <c r="G394" s="25"/>
      <c r="H394" s="118"/>
      <c r="I394" s="25"/>
    </row>
    <row r="395" spans="2:9" x14ac:dyDescent="0.3">
      <c r="B395" s="25"/>
      <c r="C395" s="25"/>
      <c r="D395" s="118"/>
      <c r="E395" s="25"/>
      <c r="F395" s="25"/>
      <c r="G395" s="25"/>
      <c r="H395" s="118"/>
      <c r="I395" s="25"/>
    </row>
    <row r="396" spans="2:9" x14ac:dyDescent="0.3">
      <c r="B396" s="25"/>
      <c r="C396" s="25"/>
      <c r="D396" s="118"/>
      <c r="E396" s="25"/>
      <c r="F396" s="25"/>
      <c r="G396" s="25"/>
      <c r="H396" s="118"/>
      <c r="I396" s="25"/>
    </row>
    <row r="397" spans="2:9" x14ac:dyDescent="0.3">
      <c r="B397" s="25"/>
      <c r="C397" s="25"/>
      <c r="D397" s="118"/>
      <c r="E397" s="25"/>
      <c r="F397" s="25"/>
      <c r="G397" s="25"/>
      <c r="H397" s="118"/>
      <c r="I397" s="25"/>
    </row>
    <row r="398" spans="2:9" x14ac:dyDescent="0.3">
      <c r="B398" s="25"/>
      <c r="C398" s="25"/>
      <c r="D398" s="118"/>
      <c r="E398" s="25"/>
      <c r="F398" s="25"/>
      <c r="G398" s="25"/>
      <c r="H398" s="118"/>
      <c r="I398" s="25"/>
    </row>
    <row r="399" spans="2:9" x14ac:dyDescent="0.3">
      <c r="B399" s="25"/>
      <c r="C399" s="25"/>
      <c r="D399" s="118"/>
      <c r="E399" s="25"/>
      <c r="F399" s="25"/>
      <c r="G399" s="25"/>
      <c r="H399" s="118"/>
      <c r="I399" s="25"/>
    </row>
    <row r="400" spans="2:9" x14ac:dyDescent="0.3">
      <c r="B400" s="25"/>
      <c r="C400" s="25"/>
      <c r="D400" s="118"/>
      <c r="E400" s="25"/>
      <c r="F400" s="25"/>
      <c r="G400" s="25"/>
      <c r="H400" s="118"/>
      <c r="I400" s="25"/>
    </row>
    <row r="401" spans="2:9" x14ac:dyDescent="0.3">
      <c r="B401" s="25"/>
      <c r="C401" s="25"/>
      <c r="D401" s="118"/>
      <c r="E401" s="25"/>
      <c r="F401" s="25"/>
      <c r="G401" s="25"/>
      <c r="H401" s="118"/>
      <c r="I401" s="25"/>
    </row>
    <row r="402" spans="2:9" x14ac:dyDescent="0.3">
      <c r="B402" s="25"/>
      <c r="C402" s="25"/>
      <c r="D402" s="118"/>
      <c r="E402" s="25"/>
      <c r="F402" s="25"/>
      <c r="G402" s="25"/>
      <c r="H402" s="118"/>
      <c r="I402" s="25"/>
    </row>
  </sheetData>
  <mergeCells count="1">
    <mergeCell ref="C155:E155"/>
  </mergeCells>
  <pageMargins left="0.25" right="0.25" top="0.75" bottom="0.75" header="0.3" footer="0.3"/>
  <pageSetup scale="18" orientation="portrait" r:id="rId1"/>
  <rowBreaks count="2" manualBreakCount="2">
    <brk id="74" max="7" man="1"/>
    <brk id="147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5"/>
  <sheetViews>
    <sheetView showGridLines="0" tabSelected="1" zoomScale="90" zoomScaleNormal="90" zoomScaleSheetLayoutView="90" workbookViewId="0">
      <selection activeCell="G8" sqref="G8:I8"/>
    </sheetView>
  </sheetViews>
  <sheetFormatPr baseColWidth="10" defaultColWidth="11.42578125" defaultRowHeight="15.75" x14ac:dyDescent="0.25"/>
  <cols>
    <col min="1" max="1" width="61.28515625" style="28" customWidth="1"/>
    <col min="2" max="2" width="5" style="28" customWidth="1"/>
    <col min="3" max="3" width="32" style="109" bestFit="1" customWidth="1"/>
    <col min="4" max="4" width="21.42578125" style="31" customWidth="1"/>
    <col min="5" max="5" width="23.42578125" style="28" bestFit="1" customWidth="1"/>
    <col min="6" max="6" width="5" style="28" customWidth="1"/>
    <col min="7" max="7" width="19.140625" style="28" bestFit="1" customWidth="1"/>
    <col min="8" max="8" width="37" style="28" customWidth="1"/>
    <col min="9" max="9" width="11.42578125" style="28"/>
    <col min="10" max="10" width="50.5703125" style="28" customWidth="1"/>
    <col min="11" max="16384" width="11.42578125" style="28"/>
  </cols>
  <sheetData>
    <row r="1" spans="1:10" ht="28.5" customHeight="1" x14ac:dyDescent="0.3">
      <c r="A1" s="27"/>
      <c r="B1" s="27"/>
      <c r="C1" s="27"/>
      <c r="D1" s="27"/>
      <c r="E1" s="27"/>
      <c r="G1" s="127"/>
      <c r="H1" s="127"/>
      <c r="I1" s="127"/>
      <c r="J1" s="127"/>
    </row>
    <row r="2" spans="1:10" ht="15.75" customHeight="1" x14ac:dyDescent="0.3">
      <c r="A2" s="27"/>
      <c r="B2" s="27"/>
      <c r="C2" s="27"/>
      <c r="D2" s="27"/>
      <c r="E2" s="27"/>
      <c r="G2" s="127"/>
      <c r="H2" s="127"/>
      <c r="I2" s="127"/>
      <c r="J2" s="127"/>
    </row>
    <row r="3" spans="1:10" ht="15.75" customHeight="1" x14ac:dyDescent="0.3">
      <c r="A3" s="27"/>
      <c r="B3" s="27"/>
      <c r="C3" s="27"/>
      <c r="D3" s="27"/>
      <c r="E3" s="27"/>
      <c r="G3" s="127"/>
      <c r="H3" s="127"/>
      <c r="I3" s="127"/>
      <c r="J3" s="127"/>
    </row>
    <row r="4" spans="1:10" ht="15.75" customHeight="1" x14ac:dyDescent="0.3">
      <c r="A4" s="27"/>
      <c r="B4" s="27"/>
      <c r="C4" s="27"/>
      <c r="D4" s="27"/>
      <c r="E4" s="27"/>
      <c r="G4" s="127"/>
      <c r="H4" s="127"/>
      <c r="I4" s="127"/>
      <c r="J4" s="127"/>
    </row>
    <row r="5" spans="1:10" ht="15.75" customHeight="1" x14ac:dyDescent="0.3">
      <c r="A5" s="27"/>
      <c r="B5" s="27"/>
      <c r="C5" s="27"/>
      <c r="D5" s="27"/>
      <c r="E5" s="27"/>
      <c r="G5" s="127"/>
      <c r="H5" s="127"/>
      <c r="I5" s="127"/>
      <c r="J5" s="127"/>
    </row>
    <row r="6" spans="1:10" ht="18.75" x14ac:dyDescent="0.3">
      <c r="A6" s="128" t="s">
        <v>113</v>
      </c>
      <c r="B6" s="128"/>
      <c r="C6" s="128"/>
      <c r="D6" s="29"/>
      <c r="E6" s="1"/>
      <c r="G6" s="129"/>
      <c r="H6" s="129"/>
      <c r="I6" s="129"/>
      <c r="J6" s="30"/>
    </row>
    <row r="7" spans="1:10" ht="18.75" x14ac:dyDescent="0.3">
      <c r="A7" s="128" t="s">
        <v>114</v>
      </c>
      <c r="B7" s="128"/>
      <c r="C7" s="128"/>
      <c r="D7" s="29"/>
      <c r="E7" s="1"/>
      <c r="G7" s="129"/>
      <c r="H7" s="129"/>
      <c r="I7" s="129"/>
      <c r="J7" s="30"/>
    </row>
    <row r="8" spans="1:10" ht="18.75" x14ac:dyDescent="0.3">
      <c r="A8" s="263" t="s">
        <v>226</v>
      </c>
      <c r="B8" s="263"/>
      <c r="C8" s="263"/>
      <c r="D8" s="29"/>
      <c r="E8" s="30"/>
      <c r="F8" s="31"/>
      <c r="G8" s="129"/>
      <c r="H8" s="129"/>
      <c r="I8" s="129"/>
      <c r="J8" s="30"/>
    </row>
    <row r="9" spans="1:10" ht="18.75" x14ac:dyDescent="0.3">
      <c r="A9" s="128" t="s">
        <v>115</v>
      </c>
      <c r="B9" s="128"/>
      <c r="C9" s="128"/>
      <c r="D9" s="29"/>
      <c r="E9" s="30"/>
      <c r="F9" s="31"/>
      <c r="G9" s="129"/>
      <c r="H9" s="129"/>
      <c r="I9" s="129"/>
      <c r="J9" s="30"/>
    </row>
    <row r="10" spans="1:10" ht="18.75" x14ac:dyDescent="0.3">
      <c r="A10" s="126"/>
      <c r="B10" s="126"/>
      <c r="C10" s="32"/>
      <c r="D10" s="126"/>
      <c r="E10" s="30"/>
      <c r="F10" s="31"/>
      <c r="G10" s="125"/>
      <c r="H10" s="125"/>
      <c r="I10" s="125"/>
      <c r="J10" s="30"/>
    </row>
    <row r="11" spans="1:10" ht="20.25" customHeight="1" x14ac:dyDescent="0.3">
      <c r="A11" s="34" t="s">
        <v>116</v>
      </c>
      <c r="B11" s="34"/>
      <c r="C11" s="35"/>
      <c r="D11" s="33"/>
      <c r="E11" s="30"/>
      <c r="F11" s="31"/>
      <c r="G11" s="36"/>
      <c r="H11" s="33"/>
      <c r="I11" s="33"/>
      <c r="J11" s="30"/>
    </row>
    <row r="12" spans="1:10" ht="20.25" customHeight="1" x14ac:dyDescent="0.3">
      <c r="A12" s="37" t="s">
        <v>117</v>
      </c>
      <c r="B12" s="38"/>
      <c r="C12" s="39"/>
      <c r="D12" s="33"/>
      <c r="E12" s="30"/>
      <c r="F12" s="31"/>
      <c r="G12" s="36"/>
      <c r="H12" s="33"/>
      <c r="I12" s="33"/>
      <c r="J12" s="30"/>
    </row>
    <row r="13" spans="1:10" ht="20.25" customHeight="1" x14ac:dyDescent="0.3">
      <c r="A13" s="40" t="s">
        <v>118</v>
      </c>
      <c r="B13" s="41"/>
      <c r="C13" s="42">
        <f>+'[1]Notas 7-21'!D9</f>
        <v>646270152.13999999</v>
      </c>
      <c r="D13" s="43"/>
      <c r="E13" s="30"/>
      <c r="F13" s="44"/>
      <c r="G13" s="45"/>
      <c r="H13" s="46"/>
      <c r="I13" s="43"/>
      <c r="J13" s="30"/>
    </row>
    <row r="14" spans="1:10" ht="20.25" customHeight="1" x14ac:dyDescent="0.3">
      <c r="A14" s="40" t="s">
        <v>119</v>
      </c>
      <c r="B14" s="41"/>
      <c r="C14" s="42">
        <f>+'[1]Notas 7-21'!D20</f>
        <v>12333590.050000001</v>
      </c>
      <c r="D14" s="43"/>
      <c r="E14" s="47"/>
      <c r="F14" s="48"/>
      <c r="G14" s="45"/>
      <c r="H14" s="46"/>
      <c r="I14" s="43"/>
      <c r="J14" s="30"/>
    </row>
    <row r="15" spans="1:10" ht="20.25" customHeight="1" x14ac:dyDescent="0.3">
      <c r="A15" s="40" t="s">
        <v>120</v>
      </c>
      <c r="B15" s="41"/>
      <c r="C15" s="49">
        <f>+'[1]Notas 7-21'!F32</f>
        <v>42589144.914616458</v>
      </c>
      <c r="D15" s="43"/>
      <c r="E15" s="50"/>
      <c r="F15" s="48"/>
      <c r="G15" s="45"/>
      <c r="H15" s="46"/>
      <c r="I15" s="43"/>
      <c r="J15" s="30"/>
    </row>
    <row r="16" spans="1:10" ht="20.25" customHeight="1" x14ac:dyDescent="0.3">
      <c r="A16" s="37" t="s">
        <v>121</v>
      </c>
      <c r="B16" s="38"/>
      <c r="C16" s="51">
        <f>SUM(C13:C15)</f>
        <v>701192887.1046164</v>
      </c>
      <c r="D16" s="52"/>
      <c r="E16" s="50"/>
      <c r="F16" s="48"/>
      <c r="G16" s="36"/>
      <c r="H16" s="52"/>
      <c r="I16" s="52"/>
      <c r="J16" s="50"/>
    </row>
    <row r="17" spans="1:10" ht="20.25" customHeight="1" x14ac:dyDescent="0.3">
      <c r="A17" s="37"/>
      <c r="B17" s="38"/>
      <c r="C17" s="53"/>
      <c r="D17" s="52"/>
      <c r="F17" s="48"/>
      <c r="G17" s="36"/>
      <c r="H17" s="52"/>
      <c r="I17" s="52"/>
      <c r="J17" s="30"/>
    </row>
    <row r="18" spans="1:10" ht="20.25" customHeight="1" x14ac:dyDescent="0.3">
      <c r="A18" s="37" t="s">
        <v>122</v>
      </c>
      <c r="B18" s="38"/>
      <c r="C18" s="54"/>
      <c r="D18" s="55"/>
      <c r="E18" s="23"/>
      <c r="F18" s="48"/>
      <c r="G18" s="36"/>
      <c r="H18" s="55"/>
      <c r="I18" s="55"/>
      <c r="J18" s="23"/>
    </row>
    <row r="19" spans="1:10" ht="20.25" customHeight="1" x14ac:dyDescent="0.3">
      <c r="A19" s="40" t="s">
        <v>123</v>
      </c>
      <c r="B19" s="41"/>
      <c r="C19" s="56">
        <f>+'[1]Notas 7-21'!H60</f>
        <v>73554666.269999996</v>
      </c>
      <c r="D19" s="43"/>
      <c r="E19" s="57"/>
      <c r="F19" s="58"/>
      <c r="G19" s="45"/>
      <c r="H19" s="43"/>
      <c r="I19" s="43"/>
      <c r="J19" s="57"/>
    </row>
    <row r="20" spans="1:10" ht="20.25" customHeight="1" x14ac:dyDescent="0.3">
      <c r="A20" s="40" t="s">
        <v>124</v>
      </c>
      <c r="B20" s="41"/>
      <c r="C20" s="42">
        <f>+'[1]Notas 7-21'!D72</f>
        <v>955155.27999999747</v>
      </c>
      <c r="D20" s="43"/>
      <c r="E20" s="57"/>
      <c r="F20" s="58"/>
      <c r="G20" s="45"/>
      <c r="H20" s="43"/>
      <c r="I20" s="43"/>
      <c r="J20" s="57"/>
    </row>
    <row r="21" spans="1:10" ht="20.25" customHeight="1" x14ac:dyDescent="0.3">
      <c r="A21" s="40" t="s">
        <v>125</v>
      </c>
      <c r="B21" s="41"/>
      <c r="C21" s="42">
        <f>+'[1]Notas 7-21'!D113</f>
        <v>282147939.79280001</v>
      </c>
      <c r="D21" s="59"/>
      <c r="E21" s="50"/>
      <c r="F21" s="31"/>
      <c r="G21" s="45"/>
      <c r="H21" s="43"/>
      <c r="I21" s="43"/>
      <c r="J21" s="30"/>
    </row>
    <row r="22" spans="1:10" ht="20.25" customHeight="1" x14ac:dyDescent="0.3">
      <c r="A22" s="37" t="s">
        <v>126</v>
      </c>
      <c r="B22" s="38"/>
      <c r="C22" s="51">
        <f>SUM(C19:C21)</f>
        <v>356657761.34280002</v>
      </c>
      <c r="D22" s="52"/>
      <c r="E22" s="50"/>
      <c r="F22" s="31"/>
      <c r="G22" s="36"/>
      <c r="H22" s="52"/>
      <c r="I22" s="52"/>
      <c r="J22" s="30"/>
    </row>
    <row r="23" spans="1:10" ht="20.25" customHeight="1" x14ac:dyDescent="0.3">
      <c r="A23" s="37"/>
      <c r="B23" s="38"/>
      <c r="C23" s="60"/>
      <c r="D23" s="52"/>
      <c r="E23" s="50"/>
      <c r="F23" s="31"/>
      <c r="G23" s="36"/>
      <c r="H23" s="52"/>
      <c r="I23" s="52"/>
      <c r="J23" s="30"/>
    </row>
    <row r="24" spans="1:10" ht="20.25" customHeight="1" thickBot="1" x14ac:dyDescent="0.35">
      <c r="A24" s="37" t="s">
        <v>127</v>
      </c>
      <c r="B24" s="38"/>
      <c r="C24" s="61">
        <f>+C16+C22</f>
        <v>1057850648.4474164</v>
      </c>
      <c r="D24" s="52"/>
      <c r="E24" s="62"/>
      <c r="F24" s="63"/>
      <c r="G24" s="36"/>
      <c r="H24" s="52"/>
      <c r="I24" s="52"/>
      <c r="J24" s="30"/>
    </row>
    <row r="25" spans="1:10" ht="20.25" customHeight="1" thickTop="1" x14ac:dyDescent="0.3">
      <c r="A25" s="64"/>
      <c r="B25" s="65"/>
      <c r="C25" s="66"/>
      <c r="D25" s="67"/>
      <c r="E25" s="23"/>
      <c r="F25" s="68"/>
      <c r="G25" s="69"/>
      <c r="H25" s="67"/>
      <c r="I25" s="67"/>
      <c r="J25" s="30"/>
    </row>
    <row r="26" spans="1:10" ht="20.25" customHeight="1" x14ac:dyDescent="0.3">
      <c r="A26" s="38" t="s">
        <v>128</v>
      </c>
      <c r="B26" s="38"/>
      <c r="C26" s="70"/>
      <c r="D26" s="67"/>
      <c r="E26" s="23"/>
      <c r="F26" s="68"/>
      <c r="G26" s="69"/>
      <c r="H26" s="67"/>
      <c r="I26" s="67"/>
      <c r="J26" s="30"/>
    </row>
    <row r="27" spans="1:10" ht="20.25" customHeight="1" x14ac:dyDescent="0.3">
      <c r="A27" s="38" t="s">
        <v>129</v>
      </c>
      <c r="B27" s="65"/>
      <c r="C27" s="42"/>
      <c r="D27" s="71"/>
      <c r="E27" s="30"/>
      <c r="F27" s="72"/>
      <c r="G27" s="69"/>
      <c r="H27" s="71"/>
      <c r="I27" s="71"/>
      <c r="J27" s="30"/>
    </row>
    <row r="28" spans="1:10" ht="20.25" customHeight="1" x14ac:dyDescent="0.3">
      <c r="A28" s="40" t="s">
        <v>130</v>
      </c>
      <c r="B28" s="41"/>
      <c r="C28" s="73">
        <f>+'[1]Notas 7-21'!F155</f>
        <v>3018955.6962000001</v>
      </c>
      <c r="D28" s="43"/>
      <c r="E28" s="30"/>
      <c r="F28" s="72"/>
      <c r="G28" s="45"/>
      <c r="H28" s="43"/>
      <c r="I28" s="43"/>
      <c r="J28" s="57"/>
    </row>
    <row r="29" spans="1:10" ht="20.25" customHeight="1" x14ac:dyDescent="0.3">
      <c r="A29" s="40" t="s">
        <v>131</v>
      </c>
      <c r="B29" s="41"/>
      <c r="C29" s="74">
        <f>+'[1]Notas 7-21'!D167</f>
        <v>5420507.1800000006</v>
      </c>
      <c r="D29" s="43"/>
      <c r="E29" s="30"/>
      <c r="F29" s="72"/>
      <c r="G29" s="45"/>
      <c r="H29" s="43"/>
      <c r="I29" s="43"/>
      <c r="J29" s="57"/>
    </row>
    <row r="30" spans="1:10" ht="20.25" customHeight="1" x14ac:dyDescent="0.3">
      <c r="A30" s="40" t="s">
        <v>132</v>
      </c>
      <c r="B30" s="41"/>
      <c r="C30" s="74">
        <f>+'[1]Notas 7-21'!D186</f>
        <v>13887872.759000001</v>
      </c>
      <c r="D30" s="43"/>
      <c r="E30" s="30"/>
      <c r="F30" s="72"/>
      <c r="G30" s="45"/>
      <c r="H30" s="43"/>
      <c r="I30" s="43"/>
      <c r="J30" s="57"/>
    </row>
    <row r="31" spans="1:10" ht="20.25" customHeight="1" x14ac:dyDescent="0.3">
      <c r="A31" s="37" t="s">
        <v>133</v>
      </c>
      <c r="B31" s="38"/>
      <c r="C31" s="51">
        <f>SUM(C28:C30)</f>
        <v>22327335.635200001</v>
      </c>
      <c r="D31" s="52"/>
      <c r="E31" s="30"/>
      <c r="F31" s="72"/>
      <c r="G31" s="36"/>
      <c r="H31" s="52"/>
      <c r="I31" s="52"/>
      <c r="J31" s="30"/>
    </row>
    <row r="32" spans="1:10" ht="20.25" customHeight="1" x14ac:dyDescent="0.3">
      <c r="A32" s="37"/>
      <c r="B32" s="38"/>
      <c r="C32" s="75"/>
      <c r="D32" s="52"/>
      <c r="E32" s="30"/>
      <c r="F32" s="72"/>
      <c r="G32" s="36"/>
      <c r="H32" s="76"/>
      <c r="I32" s="52"/>
      <c r="J32" s="30"/>
    </row>
    <row r="33" spans="1:10" ht="20.25" customHeight="1" thickBot="1" x14ac:dyDescent="0.35">
      <c r="A33" s="37" t="s">
        <v>134</v>
      </c>
      <c r="B33" s="38"/>
      <c r="C33" s="61">
        <f>+C31</f>
        <v>22327335.635200001</v>
      </c>
      <c r="D33" s="52"/>
      <c r="E33" s="30"/>
      <c r="F33" s="63"/>
      <c r="G33" s="36"/>
      <c r="H33" s="52"/>
      <c r="I33" s="52"/>
      <c r="J33" s="30"/>
    </row>
    <row r="34" spans="1:10" ht="20.25" customHeight="1" thickTop="1" x14ac:dyDescent="0.3">
      <c r="A34" s="37"/>
      <c r="B34" s="38"/>
      <c r="C34" s="53"/>
      <c r="D34" s="52"/>
      <c r="E34" s="30"/>
      <c r="F34" s="63"/>
      <c r="G34" s="36"/>
      <c r="H34" s="52"/>
      <c r="I34" s="52"/>
      <c r="J34" s="30"/>
    </row>
    <row r="35" spans="1:10" ht="20.25" customHeight="1" x14ac:dyDescent="0.3">
      <c r="A35" s="38" t="s">
        <v>135</v>
      </c>
      <c r="B35" s="38"/>
      <c r="C35" s="70"/>
      <c r="D35" s="52"/>
      <c r="E35" s="30"/>
      <c r="F35" s="63"/>
      <c r="G35" s="36"/>
      <c r="H35" s="52"/>
      <c r="I35" s="52"/>
      <c r="J35" s="30"/>
    </row>
    <row r="36" spans="1:10" ht="20.25" customHeight="1" x14ac:dyDescent="0.3">
      <c r="A36" s="37" t="s">
        <v>136</v>
      </c>
      <c r="B36" s="38"/>
      <c r="C36" s="66"/>
      <c r="D36" s="67"/>
      <c r="E36" s="50"/>
      <c r="F36" s="48"/>
      <c r="G36" s="36"/>
      <c r="H36" s="67"/>
      <c r="I36" s="67"/>
      <c r="J36" s="30"/>
    </row>
    <row r="37" spans="1:10" ht="20.25" customHeight="1" x14ac:dyDescent="0.3">
      <c r="A37" s="40" t="s">
        <v>108</v>
      </c>
      <c r="B37" s="41"/>
      <c r="C37" s="42">
        <v>731349103.48000002</v>
      </c>
      <c r="E37" s="77"/>
      <c r="F37" s="31"/>
      <c r="G37" s="45"/>
      <c r="H37" s="43"/>
      <c r="I37" s="43"/>
      <c r="J37" s="30"/>
    </row>
    <row r="38" spans="1:10" ht="20.25" customHeight="1" x14ac:dyDescent="0.3">
      <c r="A38" s="40" t="s">
        <v>137</v>
      </c>
      <c r="B38" s="41"/>
      <c r="C38" s="42">
        <f>273472080.06+29241881.19-1348255.01</f>
        <v>301365706.24000001</v>
      </c>
      <c r="E38" s="77"/>
      <c r="F38" s="31"/>
      <c r="G38" s="45"/>
      <c r="H38" s="43"/>
      <c r="I38" s="43"/>
      <c r="J38" s="30"/>
    </row>
    <row r="39" spans="1:10" ht="20.25" customHeight="1" x14ac:dyDescent="0.3">
      <c r="A39" s="40" t="s">
        <v>138</v>
      </c>
      <c r="B39" s="41"/>
      <c r="C39" s="74">
        <f>+'[1]Est. de Rendimiento Fin'!D30</f>
        <v>2808503.0900000036</v>
      </c>
      <c r="D39" s="43"/>
      <c r="E39" s="50"/>
      <c r="F39" s="44"/>
      <c r="G39" s="78"/>
      <c r="H39" s="43"/>
      <c r="I39" s="43"/>
      <c r="J39" s="50"/>
    </row>
    <row r="40" spans="1:10" ht="20.25" customHeight="1" thickBot="1" x14ac:dyDescent="0.35">
      <c r="A40" s="37" t="s">
        <v>139</v>
      </c>
      <c r="B40" s="65"/>
      <c r="C40" s="61">
        <f>SUM(C37:C39)</f>
        <v>1035523312.8100001</v>
      </c>
      <c r="D40" s="79"/>
      <c r="E40" s="264"/>
      <c r="F40" s="44"/>
      <c r="G40" s="78"/>
      <c r="H40" s="43"/>
      <c r="I40" s="43"/>
      <c r="J40" s="50"/>
    </row>
    <row r="41" spans="1:10" s="83" customFormat="1" ht="20.25" customHeight="1" thickTop="1" x14ac:dyDescent="0.3">
      <c r="A41" s="37"/>
      <c r="B41" s="65"/>
      <c r="C41" s="75"/>
      <c r="D41" s="52"/>
      <c r="E41" s="80"/>
      <c r="F41" s="81"/>
      <c r="G41" s="69"/>
      <c r="H41" s="52"/>
      <c r="I41" s="52"/>
      <c r="J41" s="82"/>
    </row>
    <row r="42" spans="1:10" s="83" customFormat="1" ht="19.5" thickBot="1" x14ac:dyDescent="0.35">
      <c r="A42" s="37" t="s">
        <v>140</v>
      </c>
      <c r="B42" s="38"/>
      <c r="C42" s="61">
        <f>+C33+C40</f>
        <v>1057850648.4452001</v>
      </c>
      <c r="D42" s="52"/>
      <c r="E42" s="80"/>
      <c r="F42" s="81"/>
      <c r="G42" s="69"/>
      <c r="H42" s="52"/>
      <c r="I42" s="52"/>
      <c r="J42" s="82"/>
    </row>
    <row r="43" spans="1:10" ht="20.25" customHeight="1" thickTop="1" x14ac:dyDescent="0.3">
      <c r="A43" s="1"/>
      <c r="B43" s="1"/>
      <c r="C43" s="84"/>
      <c r="D43" s="76"/>
      <c r="E43" s="85"/>
      <c r="F43" s="44"/>
      <c r="G43" s="36"/>
      <c r="H43" s="52"/>
      <c r="I43" s="52"/>
      <c r="J43" s="86"/>
    </row>
    <row r="44" spans="1:10" ht="18.75" x14ac:dyDescent="0.3">
      <c r="A44" s="87" t="s">
        <v>141</v>
      </c>
      <c r="B44" s="1"/>
      <c r="C44" s="84"/>
      <c r="D44" s="30"/>
      <c r="E44" s="85"/>
      <c r="F44" s="44"/>
      <c r="G44" s="30"/>
      <c r="H44" s="88"/>
      <c r="I44" s="30"/>
      <c r="J44" s="86"/>
    </row>
    <row r="45" spans="1:10" ht="18.75" x14ac:dyDescent="0.3">
      <c r="A45" s="89"/>
      <c r="B45" s="1"/>
      <c r="C45" s="84"/>
      <c r="D45" s="30"/>
      <c r="E45" s="90"/>
      <c r="F45" s="91"/>
      <c r="G45" s="30"/>
      <c r="H45" s="30"/>
      <c r="I45" s="30"/>
      <c r="J45" s="30"/>
    </row>
    <row r="46" spans="1:10" ht="18.75" x14ac:dyDescent="0.3">
      <c r="A46" s="89"/>
      <c r="B46" s="1"/>
      <c r="C46" s="84"/>
      <c r="D46" s="30"/>
      <c r="E46" s="1"/>
      <c r="G46" s="30"/>
      <c r="H46" s="30"/>
      <c r="I46" s="30"/>
      <c r="J46" s="30"/>
    </row>
    <row r="47" spans="1:10" ht="18.75" x14ac:dyDescent="0.3">
      <c r="A47" s="1"/>
      <c r="B47" s="1"/>
      <c r="C47" s="84"/>
      <c r="D47" s="30"/>
      <c r="E47" s="1"/>
      <c r="G47" s="30"/>
      <c r="H47" s="30"/>
      <c r="I47" s="30"/>
      <c r="J47" s="30"/>
    </row>
    <row r="48" spans="1:10" ht="18.75" x14ac:dyDescent="0.3">
      <c r="A48" s="92"/>
      <c r="B48" s="1"/>
      <c r="C48" s="93"/>
      <c r="D48" s="30"/>
      <c r="E48" s="1"/>
      <c r="G48" s="30"/>
      <c r="H48" s="30"/>
      <c r="I48" s="30"/>
      <c r="J48" s="30"/>
    </row>
    <row r="49" spans="1:10" ht="18.75" x14ac:dyDescent="0.3">
      <c r="A49" s="94" t="s">
        <v>142</v>
      </c>
      <c r="B49" s="95"/>
      <c r="C49" s="96" t="s">
        <v>143</v>
      </c>
      <c r="D49" s="97"/>
      <c r="E49" s="1"/>
      <c r="G49" s="30"/>
      <c r="H49" s="98"/>
      <c r="I49" s="97"/>
      <c r="J49" s="30"/>
    </row>
    <row r="50" spans="1:10" ht="18.75" x14ac:dyDescent="0.3">
      <c r="A50" s="99" t="s">
        <v>150</v>
      </c>
      <c r="B50" s="100"/>
      <c r="C50" s="101" t="s">
        <v>144</v>
      </c>
      <c r="D50" s="94"/>
      <c r="E50" s="1"/>
      <c r="G50" s="95"/>
      <c r="H50" s="102"/>
      <c r="I50" s="94"/>
      <c r="J50" s="30"/>
    </row>
    <row r="51" spans="1:10" ht="18.75" x14ac:dyDescent="0.3">
      <c r="A51" s="94" t="s">
        <v>145</v>
      </c>
      <c r="B51" s="94"/>
      <c r="C51" s="96" t="s">
        <v>146</v>
      </c>
      <c r="D51" s="103"/>
      <c r="E51" s="1"/>
      <c r="G51" s="100"/>
      <c r="H51" s="104"/>
      <c r="I51" s="103"/>
      <c r="J51" s="30"/>
    </row>
    <row r="52" spans="1:10" ht="18.75" x14ac:dyDescent="0.3">
      <c r="A52" s="102"/>
      <c r="B52" s="94"/>
      <c r="C52" s="105"/>
      <c r="D52" s="94"/>
      <c r="E52" s="1"/>
      <c r="G52" s="94"/>
      <c r="H52" s="102"/>
      <c r="I52" s="94"/>
      <c r="J52" s="30"/>
    </row>
    <row r="53" spans="1:10" ht="18.75" x14ac:dyDescent="0.3">
      <c r="A53" s="102"/>
      <c r="B53" s="94"/>
      <c r="C53" s="105"/>
      <c r="D53" s="94"/>
      <c r="E53" s="1"/>
      <c r="G53" s="94"/>
      <c r="H53" s="102"/>
      <c r="I53" s="94"/>
      <c r="J53" s="30"/>
    </row>
    <row r="54" spans="1:10" ht="18.75" x14ac:dyDescent="0.3">
      <c r="A54" s="102"/>
      <c r="B54" s="102"/>
      <c r="C54" s="105"/>
      <c r="D54" s="94"/>
      <c r="E54" s="1"/>
      <c r="G54" s="94"/>
      <c r="H54" s="102"/>
      <c r="I54" s="94"/>
      <c r="J54" s="30"/>
    </row>
    <row r="55" spans="1:10" ht="18.75" x14ac:dyDescent="0.3">
      <c r="A55" s="87"/>
      <c r="B55" s="87"/>
      <c r="C55" s="105"/>
      <c r="D55" s="102"/>
      <c r="E55" s="1"/>
      <c r="G55" s="102"/>
      <c r="H55" s="102"/>
      <c r="I55" s="102"/>
      <c r="J55" s="30"/>
    </row>
    <row r="56" spans="1:10" ht="18.75" x14ac:dyDescent="0.3">
      <c r="A56" s="131" t="s">
        <v>147</v>
      </c>
      <c r="B56" s="131"/>
      <c r="C56" s="131"/>
      <c r="D56" s="102"/>
      <c r="E56" s="1"/>
      <c r="G56" s="87"/>
      <c r="H56" s="102"/>
      <c r="I56" s="102"/>
      <c r="J56" s="30"/>
    </row>
    <row r="57" spans="1:10" ht="18.75" x14ac:dyDescent="0.3">
      <c r="A57" s="130" t="s">
        <v>148</v>
      </c>
      <c r="B57" s="130"/>
      <c r="C57" s="130"/>
      <c r="D57" s="94"/>
      <c r="E57" s="94"/>
      <c r="G57" s="94"/>
      <c r="H57" s="102"/>
      <c r="I57" s="94"/>
      <c r="J57" s="94"/>
    </row>
    <row r="58" spans="1:10" ht="18.75" x14ac:dyDescent="0.3">
      <c r="A58" s="131" t="s">
        <v>149</v>
      </c>
      <c r="B58" s="131"/>
      <c r="C58" s="131"/>
      <c r="D58" s="103"/>
      <c r="E58" s="103"/>
      <c r="G58" s="103"/>
      <c r="H58" s="104"/>
      <c r="I58" s="103"/>
      <c r="J58" s="103"/>
    </row>
    <row r="59" spans="1:10" ht="18.75" x14ac:dyDescent="0.3">
      <c r="B59" s="106"/>
      <c r="C59" s="107"/>
      <c r="D59" s="94"/>
      <c r="E59" s="94"/>
      <c r="G59" s="94"/>
      <c r="H59" s="102"/>
      <c r="I59" s="94"/>
      <c r="J59" s="94"/>
    </row>
    <row r="60" spans="1:10" x14ac:dyDescent="0.25">
      <c r="B60" s="108"/>
      <c r="D60" s="110"/>
      <c r="G60" s="106"/>
      <c r="H60" s="110"/>
      <c r="I60" s="110"/>
      <c r="J60" s="31"/>
    </row>
    <row r="61" spans="1:10" x14ac:dyDescent="0.25">
      <c r="G61" s="31"/>
      <c r="H61" s="31"/>
      <c r="I61" s="31"/>
      <c r="J61" s="31"/>
    </row>
    <row r="62" spans="1:10" x14ac:dyDescent="0.25">
      <c r="G62" s="31"/>
      <c r="H62" s="31"/>
      <c r="I62" s="31"/>
      <c r="J62" s="31"/>
    </row>
    <row r="63" spans="1:10" x14ac:dyDescent="0.25">
      <c r="G63" s="31"/>
      <c r="H63" s="31"/>
      <c r="I63" s="31"/>
      <c r="J63" s="31"/>
    </row>
    <row r="64" spans="1:10" x14ac:dyDescent="0.25">
      <c r="G64" s="31"/>
      <c r="H64" s="31"/>
      <c r="I64" s="31"/>
      <c r="J64" s="31"/>
    </row>
    <row r="65" spans="7:10" x14ac:dyDescent="0.25">
      <c r="G65" s="31"/>
      <c r="H65" s="31"/>
      <c r="I65" s="31"/>
      <c r="J65" s="31"/>
    </row>
  </sheetData>
  <mergeCells count="12">
    <mergeCell ref="A56:C56"/>
    <mergeCell ref="A57:C57"/>
    <mergeCell ref="A58:C58"/>
    <mergeCell ref="G1:J5"/>
    <mergeCell ref="A6:C6"/>
    <mergeCell ref="G6:I6"/>
    <mergeCell ref="A7:C7"/>
    <mergeCell ref="G7:I7"/>
    <mergeCell ref="A8:C8"/>
    <mergeCell ref="G8:I8"/>
    <mergeCell ref="A9:C9"/>
    <mergeCell ref="G9:I9"/>
  </mergeCells>
  <pageMargins left="1.32" right="0.25" top="0.37" bottom="0.59" header="0.3" footer="0.3"/>
  <pageSetup scale="6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Notas 7-16</vt:lpstr>
      <vt:lpstr>Estado de Situación</vt:lpstr>
      <vt:lpstr>'Estado de Situación'!Área_de_impresión</vt:lpstr>
      <vt:lpstr>'Notas 7-16'!Área_de_impresión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Antonia Abreu Pena</dc:creator>
  <cp:lastModifiedBy>Antonia Abreu Pena</cp:lastModifiedBy>
  <cp:lastPrinted>2025-12-08T19:29:40Z</cp:lastPrinted>
  <dcterms:created xsi:type="dcterms:W3CDTF">2025-10-08T14:08:40Z</dcterms:created>
  <dcterms:modified xsi:type="dcterms:W3CDTF">2025-12-08T19:37:32Z</dcterms:modified>
</cp:coreProperties>
</file>