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13- ESTADOS FINANCIEROS\ESTADOS FINANCIEROS 2025\Estados Para Transparencia\"/>
    </mc:Choice>
  </mc:AlternateContent>
  <bookViews>
    <workbookView xWindow="0" yWindow="0" windowWidth="28800" windowHeight="11280" activeTab="1"/>
  </bookViews>
  <sheets>
    <sheet name="Notas 7-16" sheetId="1" r:id="rId1"/>
    <sheet name="Estado de Situación" sheetId="3" r:id="rId2"/>
  </sheets>
  <externalReferences>
    <externalReference r:id="rId3"/>
  </externalReferences>
  <definedNames>
    <definedName name="_xlnm.Print_Area" localSheetId="1">'Estado de Situación'!$A$4:$D$64</definedName>
    <definedName name="_xlnm.Print_Area" localSheetId="0">'Notas 7-16'!$A$1:$H$186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3" l="1"/>
  <c r="C43" i="3"/>
  <c r="C45" i="3" s="1"/>
  <c r="C35" i="3"/>
  <c r="C34" i="3"/>
  <c r="C33" i="3"/>
  <c r="C36" i="3" s="1"/>
  <c r="C38" i="3" s="1"/>
  <c r="C47" i="3" s="1"/>
  <c r="C26" i="3"/>
  <c r="C25" i="3"/>
  <c r="C24" i="3"/>
  <c r="C20" i="3"/>
  <c r="C19" i="3"/>
  <c r="C18" i="3"/>
  <c r="C21" i="3" l="1"/>
  <c r="C27" i="3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C29" i="3" l="1"/>
  <c r="D184" i="1"/>
  <c r="D183" i="1"/>
  <c r="D185" i="1" s="1"/>
  <c r="D177" i="1"/>
  <c r="D81" i="1"/>
  <c r="E81" i="1" s="1"/>
  <c r="G84" i="1"/>
  <c r="G85" i="1"/>
  <c r="G86" i="1"/>
  <c r="G87" i="1"/>
  <c r="G88" i="1"/>
  <c r="G89" i="1"/>
  <c r="G90" i="1"/>
  <c r="F91" i="1"/>
  <c r="F95" i="1" s="1"/>
  <c r="G91" i="1"/>
  <c r="F92" i="1"/>
  <c r="G92" i="1"/>
  <c r="F93" i="1"/>
  <c r="G93" i="1"/>
  <c r="F94" i="1"/>
  <c r="G94" i="1" s="1"/>
  <c r="D95" i="1"/>
  <c r="E95" i="1"/>
  <c r="D72" i="1"/>
  <c r="D108" i="1"/>
  <c r="D110" i="1" s="1"/>
  <c r="F147" i="1"/>
  <c r="D158" i="1"/>
  <c r="D157" i="1"/>
  <c r="G60" i="1"/>
  <c r="G63" i="1" s="1"/>
  <c r="E60" i="1"/>
  <c r="D60" i="1"/>
  <c r="D32" i="1"/>
  <c r="F31" i="1"/>
  <c r="F29" i="1"/>
  <c r="F28" i="1"/>
  <c r="D18" i="1"/>
  <c r="D19" i="1" s="1"/>
  <c r="D6" i="1"/>
  <c r="D9" i="1" s="1"/>
  <c r="G95" i="1" l="1"/>
  <c r="D159" i="1"/>
  <c r="F60" i="1"/>
  <c r="F63" i="1" s="1"/>
  <c r="F30" i="1"/>
  <c r="F32" i="1" s="1"/>
  <c r="H60" i="1"/>
  <c r="H63" i="1" s="1"/>
  <c r="D63" i="1"/>
  <c r="E32" i="1" l="1"/>
</calcChain>
</file>

<file path=xl/sharedStrings.xml><?xml version="1.0" encoding="utf-8"?>
<sst xmlns="http://schemas.openxmlformats.org/spreadsheetml/2006/main" count="237" uniqueCount="213">
  <si>
    <t>Nota #7 Efectivo y equivalentes de efectivo.</t>
  </si>
  <si>
    <t>Un detalle del efectivo y equivalente de efectivo ales como sigue:</t>
  </si>
  <si>
    <t xml:space="preserve">                    Descripción                                                                                   </t>
  </si>
  <si>
    <t>Caja chica</t>
  </si>
  <si>
    <t>Efectivo al final de las operaciones del mes Septiembre 2025 
(Cta. Construccion)</t>
  </si>
  <si>
    <t>Efectivo al final de las operaciones de ingreso -
egresos del mes septiembre 2025</t>
  </si>
  <si>
    <t xml:space="preserve">Efectivo Equivalente al Final del Ejercicio  </t>
  </si>
  <si>
    <t>Nota #8  Inventario</t>
  </si>
  <si>
    <t>Un detalle de las cuenta de inventario al cierre de Septiembre 2025 es como sigue:</t>
  </si>
  <si>
    <t xml:space="preserve">Materiales en Álmacen Inventario Inical </t>
  </si>
  <si>
    <t>Mas: Compras</t>
  </si>
  <si>
    <t>Menos: Consumo</t>
  </si>
  <si>
    <t>Inventario final</t>
  </si>
  <si>
    <t xml:space="preserve">                                                                                                    </t>
  </si>
  <si>
    <t>Nota #9  Otros Activos Corrientes</t>
  </si>
  <si>
    <t>Un detalle de los pagos anticipados al es como sigue:</t>
  </si>
  <si>
    <t xml:space="preserve">Valor pagado </t>
  </si>
  <si>
    <t xml:space="preserve">Amortizacion </t>
  </si>
  <si>
    <t xml:space="preserve">Balance </t>
  </si>
  <si>
    <t>Seguros Pagados por Adelantado</t>
  </si>
  <si>
    <t>Licencias de Software</t>
  </si>
  <si>
    <t>Anticipos pagados a proveedores l/p</t>
  </si>
  <si>
    <t>Anticipos pagados a proveedores c/p</t>
  </si>
  <si>
    <t>Total</t>
  </si>
  <si>
    <t>Nota #10  Propiedad planta y equipo (Bienes en Uso Neto)</t>
  </si>
  <si>
    <t>Un detalle de los activos fijos al es como sigue:</t>
  </si>
  <si>
    <t>Partidas</t>
  </si>
  <si>
    <t>Valor de adquisicion</t>
  </si>
  <si>
    <t>Valor de mercado</t>
  </si>
  <si>
    <t>Depreciacion  del mes</t>
  </si>
  <si>
    <t xml:space="preserve">Mueble de Oficina y estanteria </t>
  </si>
  <si>
    <t xml:space="preserve">Muebles de Alojamiento </t>
  </si>
  <si>
    <t xml:space="preserve">Equipo de Computo </t>
  </si>
  <si>
    <t xml:space="preserve">Electrodomesticos </t>
  </si>
  <si>
    <t xml:space="preserve">Otros Mobiliarios y Equipo no Identificados </t>
  </si>
  <si>
    <t xml:space="preserve">Equipos y aparatos audiovisuales </t>
  </si>
  <si>
    <t xml:space="preserve">Camara Fotográficas y de video </t>
  </si>
  <si>
    <t>Equipos Recreativos</t>
  </si>
  <si>
    <t xml:space="preserve"> Equipo médico y de laboratorio</t>
  </si>
  <si>
    <t xml:space="preserve">Automóviles y camiones </t>
  </si>
  <si>
    <t>Carroceria y Remolques</t>
  </si>
  <si>
    <t xml:space="preserve"> Equipo de elevación  </t>
  </si>
  <si>
    <t>Otros equipos de transporte</t>
  </si>
  <si>
    <t xml:space="preserve">Maquinarias y Equipo Industrial </t>
  </si>
  <si>
    <t>Sistemas de aire acondicionado, calefacción y refrigeración industrial y comercial pag 49</t>
  </si>
  <si>
    <t xml:space="preserve">Equipos de Comunicación, telecomunicaciones y señalamiento </t>
  </si>
  <si>
    <t xml:space="preserve">Equipo de Generacion Electrica,aparatos y accesorios electricos </t>
  </si>
  <si>
    <t>Herramientas y máquinas-herramientas</t>
  </si>
  <si>
    <t>Otros equipos</t>
  </si>
  <si>
    <t>Equipos de seguridad</t>
  </si>
  <si>
    <t>Antigüedades, bienes artísticos y otros objetos de arte</t>
  </si>
  <si>
    <t>Otras estructuras y objetos de valor</t>
  </si>
  <si>
    <t xml:space="preserve">Total de activos fijos tangibles </t>
  </si>
  <si>
    <t>Total Activos Neto</t>
  </si>
  <si>
    <t>Nota #11 Activos Intangibles (Bienes Intangibles Netos)</t>
  </si>
  <si>
    <t>Un detalle de las partidas de activos intangibles al es como sigue:</t>
  </si>
  <si>
    <t>Valor</t>
  </si>
  <si>
    <t>Programas de informatica y base de datos</t>
  </si>
  <si>
    <t xml:space="preserve">Depreciación del periodo </t>
  </si>
  <si>
    <t>Depreciacion acumulada</t>
  </si>
  <si>
    <t>Total Neto valor en libro</t>
  </si>
  <si>
    <t xml:space="preserve">Nota# 12 Obras en edificacion </t>
  </si>
  <si>
    <t xml:space="preserve">Cuenta No. </t>
  </si>
  <si>
    <t>Obras para edificacion no residencial</t>
  </si>
  <si>
    <t xml:space="preserve">Monto bruto </t>
  </si>
  <si>
    <t xml:space="preserve">Anticipo sin amortizar </t>
  </si>
  <si>
    <t>Avance 20% Contrato original</t>
  </si>
  <si>
    <t xml:space="preserve">Avance completivo </t>
  </si>
  <si>
    <t>2.7.1.2.01</t>
  </si>
  <si>
    <t>Cubicaciones</t>
  </si>
  <si>
    <t xml:space="preserve">Amortizacion de anticipo </t>
  </si>
  <si>
    <t xml:space="preserve">Retencion según contrato </t>
  </si>
  <si>
    <t>Cubicacion No 1</t>
  </si>
  <si>
    <t>Cubicacion No 2</t>
  </si>
  <si>
    <t>Cubicacion No 3 y de arrastre No. 1</t>
  </si>
  <si>
    <t>Cubicacion No 4</t>
  </si>
  <si>
    <t>Cubicacion No. 5</t>
  </si>
  <si>
    <t>Cubicacion No. 6</t>
  </si>
  <si>
    <t>Cubicacion No. 7</t>
  </si>
  <si>
    <t>Cubicacion No. 8</t>
  </si>
  <si>
    <t>Cubicacion No. 9</t>
  </si>
  <si>
    <t>Cubicacion No. 10</t>
  </si>
  <si>
    <t>Cubicacion No. 11</t>
  </si>
  <si>
    <t xml:space="preserve">Subtotal </t>
  </si>
  <si>
    <t>2.7.1.5.01</t>
  </si>
  <si>
    <t>Supervisión e inspección de obras en edificaciones</t>
  </si>
  <si>
    <t>Acumulado 2024</t>
  </si>
  <si>
    <t xml:space="preserve">Total </t>
  </si>
  <si>
    <t>Nota#  13 Cuentas por Pagar</t>
  </si>
  <si>
    <t>Un detalle de las cuentas por pagar a corto plazo al corte de septiembre es como sigue:</t>
  </si>
  <si>
    <t>Suplidor</t>
  </si>
  <si>
    <t>Fecha</t>
  </si>
  <si>
    <t>Factura NCF</t>
  </si>
  <si>
    <t>AH EDITORA OFFSET, SRL.</t>
  </si>
  <si>
    <t>B1500000567</t>
  </si>
  <si>
    <t>CEO SOLUTIONS &amp; CO.</t>
  </si>
  <si>
    <t>B1500000746</t>
  </si>
  <si>
    <t>COMUNICACIONES Y REDES DE SANTO DOMINGO, SRL.</t>
  </si>
  <si>
    <t>B1500000807</t>
  </si>
  <si>
    <t xml:space="preserve"> COMPAÑÍA DOMINICANA DE TELEFONOS, S.A (FIJOS)</t>
  </si>
  <si>
    <t>E450000091638</t>
  </si>
  <si>
    <t>E450000091654</t>
  </si>
  <si>
    <t xml:space="preserve"> COMPAÑÍA DOMINICANA DE TELEFONOS, S.A (TABLETS)</t>
  </si>
  <si>
    <t>E450000092303</t>
  </si>
  <si>
    <t>DELTA COMERCCIAL, S.A.</t>
  </si>
  <si>
    <t>E450000004399</t>
  </si>
  <si>
    <t>DISTRIBUIDORA LAGARES, SRL.</t>
  </si>
  <si>
    <t>B1500001347</t>
  </si>
  <si>
    <t>DOCU GREEN, srl</t>
  </si>
  <si>
    <t>B1500000451</t>
  </si>
  <si>
    <t>EDESUR DOMINICANA, S.A.</t>
  </si>
  <si>
    <t>E450000066176</t>
  </si>
  <si>
    <t>GLASSELLA PASTELERIA, SRL.</t>
  </si>
  <si>
    <t>B1500000007</t>
  </si>
  <si>
    <t>B1500000008</t>
  </si>
  <si>
    <t>B1500000009</t>
  </si>
  <si>
    <t>GTG INDUSTRIAL, SRL.</t>
  </si>
  <si>
    <t>B1500005250</t>
  </si>
  <si>
    <t>GREGORIO MARTES BRITS, M.A.</t>
  </si>
  <si>
    <t>B1500000111</t>
  </si>
  <si>
    <t>GOBERNACION PROVINCIAL DE SANTIAGO</t>
  </si>
  <si>
    <t>B1500000371</t>
  </si>
  <si>
    <t>INSTITUTO CULTURAL DOMINICO AMERICANO, INC.</t>
  </si>
  <si>
    <t>B1500003459</t>
  </si>
  <si>
    <t>INSTITUTO NACIONAL DE ADMINISTRACION PUBLICA</t>
  </si>
  <si>
    <t>B1500000967</t>
  </si>
  <si>
    <t>LOLA 5 MULTISERVICES, SRL.</t>
  </si>
  <si>
    <t>E450000000241</t>
  </si>
  <si>
    <t>PLANETA AZUL S.A.</t>
  </si>
  <si>
    <t>E450000012479</t>
  </si>
  <si>
    <t>E450000019334</t>
  </si>
  <si>
    <t>PRISCILIA POLANCO</t>
  </si>
  <si>
    <t>B1500000050</t>
  </si>
  <si>
    <t>ROSARIO &amp; PICHARDO, SRL.</t>
  </si>
  <si>
    <t>B1500002109</t>
  </si>
  <si>
    <t>7AM AGENCIA MULTIMEDIA, SRL</t>
  </si>
  <si>
    <t>B150000024</t>
  </si>
  <si>
    <t>SOLUCIONES TECNOLOGICAS EMPRESARIALES</t>
  </si>
  <si>
    <t>B1500002025</t>
  </si>
  <si>
    <t>VERTILUZ, SRL.</t>
  </si>
  <si>
    <t>B1500000070</t>
  </si>
  <si>
    <t>VIAMAR, S.A.</t>
  </si>
  <si>
    <t>E450000007392</t>
  </si>
  <si>
    <t>E450000007390</t>
  </si>
  <si>
    <t>WENDY MARIANA GOMEZ RIVERA</t>
  </si>
  <si>
    <t>B1500000104</t>
  </si>
  <si>
    <t>WIND TELECOM, S.A.</t>
  </si>
  <si>
    <t>E450000001671</t>
  </si>
  <si>
    <t>Nota#  14  Retencones por pagar</t>
  </si>
  <si>
    <t>Un detalle de las Retenciones por pagar sigue:</t>
  </si>
  <si>
    <t>TSS</t>
  </si>
  <si>
    <t>IR3</t>
  </si>
  <si>
    <t>IR17</t>
  </si>
  <si>
    <t>IT1</t>
  </si>
  <si>
    <t xml:space="preserve">Fondo de los trabajadores </t>
  </si>
  <si>
    <t>Cub. 9, 10 y 11</t>
  </si>
  <si>
    <t>Codia</t>
  </si>
  <si>
    <t xml:space="preserve">Nota# 15 Otras retenciones por pagar </t>
  </si>
  <si>
    <t xml:space="preserve">Retenciones según contrato (Numeral 3.2.3) -
C&amp;E PRESUPUESTOS Y CONSTRUCCIONES SA 
</t>
  </si>
  <si>
    <t>Cubicación No. 1</t>
  </si>
  <si>
    <t>Cubicación No. 2</t>
  </si>
  <si>
    <t>Cubicación No. 3 y Arrastre No. 1</t>
  </si>
  <si>
    <t>Cubicación No. 4</t>
  </si>
  <si>
    <t>Cubicación No. 5</t>
  </si>
  <si>
    <t>Cubicación No. 6</t>
  </si>
  <si>
    <t>Cubicación No. 7</t>
  </si>
  <si>
    <t xml:space="preserve">Nota#  16 Patrimonio Institucional </t>
  </si>
  <si>
    <t>Un detalle de las partidas del patrimonio institucional al 30 de septiembre 2025 es como sigue:</t>
  </si>
  <si>
    <t>Resultado Periodos Anteriores</t>
  </si>
  <si>
    <t>Resultado  acumulado</t>
  </si>
  <si>
    <t xml:space="preserve">Depreciacion Acumulada </t>
  </si>
  <si>
    <t>Valor en libro</t>
  </si>
  <si>
    <t xml:space="preserve"> </t>
  </si>
  <si>
    <t>Monto antes de retenciones de ley</t>
  </si>
  <si>
    <t>TRIBUNAL SUPERIOR ELECTORAL</t>
  </si>
  <si>
    <t>BALANCE GENERAL</t>
  </si>
  <si>
    <t xml:space="preserve"> (Valores en RD$)</t>
  </si>
  <si>
    <t>Activos</t>
  </si>
  <si>
    <t>Activos corrientes</t>
  </si>
  <si>
    <t xml:space="preserve">Disponibilidades (Notas 7) </t>
  </si>
  <si>
    <t>Inventario de Consumo (Nota 08)</t>
  </si>
  <si>
    <t>Otros Activos Corrientes (Nota 09)</t>
  </si>
  <si>
    <t>Total activos corrientes</t>
  </si>
  <si>
    <t>Activos no corrientes</t>
  </si>
  <si>
    <t>Bienes en Uso Neto (Nota 10)</t>
  </si>
  <si>
    <t>Bienes Intangibles Netos (Nota 11)</t>
  </si>
  <si>
    <t>Obras en edificacion (Nota 12)</t>
  </si>
  <si>
    <t>Total activos no corrientes</t>
  </si>
  <si>
    <t>Total activos</t>
  </si>
  <si>
    <t>Pasivos</t>
  </si>
  <si>
    <t>Pasivos corrientes</t>
  </si>
  <si>
    <t>Cuentas por Pagar  (Nota 13)</t>
  </si>
  <si>
    <t>Retenciones por pagar (Nota 14)</t>
  </si>
  <si>
    <t>Otras retenciones por pagar (Nota 15)</t>
  </si>
  <si>
    <t>Total pasivos corrientes</t>
  </si>
  <si>
    <t>Total pasivos</t>
  </si>
  <si>
    <t xml:space="preserve">Patrimonio </t>
  </si>
  <si>
    <t>Activos Netos/Patrimonio (Nota 16)</t>
  </si>
  <si>
    <t>Rendimiento acumulado</t>
  </si>
  <si>
    <t>Resultado  del Periodo</t>
  </si>
  <si>
    <t xml:space="preserve">Patrimonio Neto </t>
  </si>
  <si>
    <t>Total Activos Netos/Patrimonio mas Pasivos</t>
  </si>
  <si>
    <t xml:space="preserve">*Valores preliminares </t>
  </si>
  <si>
    <t>Elaborado  Por:</t>
  </si>
  <si>
    <t>Revisado Por:</t>
  </si>
  <si>
    <t>Taina S. Ameye Perez</t>
  </si>
  <si>
    <t>Analista II</t>
  </si>
  <si>
    <t>Enc. de Contabilidad</t>
  </si>
  <si>
    <t>Aprobado  Por:</t>
  </si>
  <si>
    <t xml:space="preserve"> Alexi Martínez Olivo</t>
  </si>
  <si>
    <t xml:space="preserve">  Director  Financiero</t>
  </si>
  <si>
    <t>Al 30 DE SEPTIEMBRE 2025</t>
  </si>
  <si>
    <t>Antonia Abreu Peña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</si>
</sst>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dd/mm/yyyy;@"/>
    <numFmt numFmtId="167" formatCode="_-* #,##0\ _€_-;\-* #,##0\ _€_-;_-* &quot;-&quot;??\ _€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6"/>
      <color rgb="FF231F20"/>
      <name val="Times New Roman"/>
      <family val="1"/>
    </font>
    <font>
      <sz val="11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4"/>
      <name val="Times New Roman"/>
      <family val="1"/>
    </font>
    <font>
      <sz val="12"/>
      <color theme="1"/>
      <name val="Times New Roman"/>
      <family val="1"/>
    </font>
    <font>
      <b/>
      <sz val="14"/>
      <color rgb="FF231F20"/>
      <name val="Times New Roman"/>
      <family val="1"/>
    </font>
    <font>
      <sz val="14"/>
      <color rgb="FF231F20"/>
      <name val="Times New Roman"/>
      <family val="1"/>
    </font>
    <font>
      <b/>
      <u/>
      <sz val="14"/>
      <color rgb="FF231F20"/>
      <name val="Times New Roman"/>
      <family val="1"/>
    </font>
    <font>
      <sz val="16"/>
      <color rgb="FFFF0000"/>
      <name val="Times New Roman"/>
      <family val="1"/>
    </font>
    <font>
      <b/>
      <sz val="12"/>
      <color theme="1"/>
      <name val="Times New Roman"/>
      <family val="1"/>
    </font>
    <font>
      <sz val="14"/>
      <color rgb="FFFF0000"/>
      <name val="Times New Roman"/>
      <family val="1"/>
    </font>
    <font>
      <sz val="10"/>
      <name val="Arial"/>
      <family val="2"/>
    </font>
    <font>
      <sz val="14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0" fillId="0" borderId="0"/>
  </cellStyleXfs>
  <cellXfs count="269">
    <xf numFmtId="0" fontId="0" fillId="0" borderId="0" xfId="0"/>
    <xf numFmtId="0" fontId="2" fillId="0" borderId="0" xfId="0" applyFont="1"/>
    <xf numFmtId="43" fontId="2" fillId="0" borderId="0" xfId="1" applyFont="1"/>
    <xf numFmtId="0" fontId="3" fillId="3" borderId="0" xfId="0" applyFont="1" applyFill="1" applyBorder="1" applyAlignment="1"/>
    <xf numFmtId="0" fontId="3" fillId="3" borderId="0" xfId="1" applyNumberFormat="1" applyFont="1" applyFill="1" applyBorder="1" applyAlignment="1">
      <alignment horizontal="center"/>
    </xf>
    <xf numFmtId="43" fontId="5" fillId="0" borderId="0" xfId="1" applyFont="1" applyFill="1" applyBorder="1" applyAlignment="1">
      <alignment horizontal="center"/>
    </xf>
    <xf numFmtId="43" fontId="4" fillId="0" borderId="0" xfId="1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43" fontId="5" fillId="0" borderId="0" xfId="1" applyFont="1" applyBorder="1" applyAlignment="1">
      <alignment horizontal="right"/>
    </xf>
    <xf numFmtId="43" fontId="2" fillId="0" borderId="0" xfId="1" applyFont="1" applyFill="1" applyBorder="1"/>
    <xf numFmtId="164" fontId="2" fillId="0" borderId="0" xfId="0" applyNumberFormat="1" applyFont="1"/>
    <xf numFmtId="0" fontId="4" fillId="0" borderId="0" xfId="0" applyFont="1"/>
    <xf numFmtId="43" fontId="4" fillId="0" borderId="0" xfId="1" applyFont="1" applyFill="1"/>
    <xf numFmtId="0" fontId="3" fillId="0" borderId="0" xfId="0" applyFont="1" applyBorder="1"/>
    <xf numFmtId="43" fontId="3" fillId="4" borderId="1" xfId="1" applyFont="1" applyFill="1" applyBorder="1"/>
    <xf numFmtId="0" fontId="5" fillId="2" borderId="0" xfId="0" applyFont="1" applyFill="1" applyAlignment="1"/>
    <xf numFmtId="43" fontId="4" fillId="5" borderId="0" xfId="1" applyFont="1" applyFill="1" applyBorder="1" applyAlignment="1">
      <alignment horizontal="right" vertical="center" wrapText="1"/>
    </xf>
    <xf numFmtId="43" fontId="3" fillId="2" borderId="1" xfId="1" applyFont="1" applyFill="1" applyBorder="1" applyAlignment="1">
      <alignment horizontal="right"/>
    </xf>
    <xf numFmtId="43" fontId="8" fillId="0" borderId="0" xfId="1" applyFont="1" applyFill="1"/>
    <xf numFmtId="43" fontId="5" fillId="0" borderId="0" xfId="1" applyFont="1" applyFill="1" applyAlignment="1">
      <alignment horizontal="left"/>
    </xf>
    <xf numFmtId="43" fontId="3" fillId="4" borderId="0" xfId="1" applyFont="1" applyFill="1" applyBorder="1" applyAlignment="1">
      <alignment horizontal="right"/>
    </xf>
    <xf numFmtId="0" fontId="5" fillId="6" borderId="0" xfId="0" applyFont="1" applyFill="1"/>
    <xf numFmtId="0" fontId="5" fillId="6" borderId="0" xfId="0" applyFont="1" applyFill="1" applyBorder="1" applyAlignment="1"/>
    <xf numFmtId="0" fontId="5" fillId="6" borderId="0" xfId="1" applyNumberFormat="1" applyFont="1" applyFill="1" applyBorder="1" applyAlignment="1">
      <alignment horizontal="center"/>
    </xf>
    <xf numFmtId="43" fontId="2" fillId="0" borderId="0" xfId="1" applyFont="1" applyBorder="1"/>
    <xf numFmtId="0" fontId="2" fillId="5" borderId="0" xfId="0" applyFont="1" applyFill="1"/>
    <xf numFmtId="0" fontId="5" fillId="5" borderId="0" xfId="0" applyFont="1" applyFill="1"/>
    <xf numFmtId="43" fontId="2" fillId="5" borderId="0" xfId="1" applyFont="1" applyFill="1" applyAlignment="1">
      <alignment horizontal="left"/>
    </xf>
    <xf numFmtId="43" fontId="2" fillId="0" borderId="2" xfId="1" applyFont="1" applyFill="1" applyBorder="1"/>
    <xf numFmtId="43" fontId="2" fillId="5" borderId="0" xfId="1" applyFont="1" applyFill="1" applyBorder="1" applyAlignment="1">
      <alignment horizontal="center"/>
    </xf>
    <xf numFmtId="43" fontId="5" fillId="0" borderId="0" xfId="1" applyFont="1" applyFill="1" applyBorder="1"/>
    <xf numFmtId="43" fontId="5" fillId="5" borderId="0" xfId="1" applyFont="1" applyFill="1" applyAlignment="1">
      <alignment horizontal="left"/>
    </xf>
    <xf numFmtId="14" fontId="2" fillId="0" borderId="0" xfId="0" applyNumberFormat="1" applyFont="1"/>
    <xf numFmtId="43" fontId="2" fillId="5" borderId="0" xfId="1" applyFont="1" applyFill="1" applyBorder="1" applyAlignment="1">
      <alignment horizontal="left"/>
    </xf>
    <xf numFmtId="43" fontId="2" fillId="5" borderId="2" xfId="1" applyFont="1" applyFill="1" applyBorder="1" applyAlignment="1">
      <alignment horizontal="center"/>
    </xf>
    <xf numFmtId="43" fontId="2" fillId="5" borderId="2" xfId="1" applyFont="1" applyFill="1" applyBorder="1" applyAlignment="1">
      <alignment horizontal="left"/>
    </xf>
    <xf numFmtId="43" fontId="5" fillId="0" borderId="1" xfId="1" applyFont="1" applyFill="1" applyBorder="1"/>
    <xf numFmtId="0" fontId="3" fillId="0" borderId="0" xfId="0" applyFont="1"/>
    <xf numFmtId="0" fontId="3" fillId="0" borderId="0" xfId="0" applyFont="1" applyFill="1" applyBorder="1" applyAlignment="1"/>
    <xf numFmtId="17" fontId="2" fillId="0" borderId="0" xfId="0" applyNumberFormat="1" applyFont="1"/>
    <xf numFmtId="17" fontId="2" fillId="0" borderId="0" xfId="0" applyNumberFormat="1" applyFont="1" applyAlignment="1">
      <alignment horizontal="left"/>
    </xf>
    <xf numFmtId="0" fontId="3" fillId="0" borderId="0" xfId="0" applyFont="1" applyFill="1" applyBorder="1" applyAlignment="1">
      <alignment horizontal="left"/>
    </xf>
    <xf numFmtId="39" fontId="8" fillId="0" borderId="1" xfId="2" applyNumberFormat="1" applyFont="1" applyFill="1" applyBorder="1" applyAlignment="1">
      <alignment horizontal="right"/>
    </xf>
    <xf numFmtId="164" fontId="2" fillId="5" borderId="0" xfId="3" applyFont="1" applyFill="1"/>
    <xf numFmtId="44" fontId="3" fillId="0" borderId="0" xfId="2" applyFont="1" applyFill="1" applyBorder="1"/>
    <xf numFmtId="0" fontId="4" fillId="0" borderId="0" xfId="0" applyFont="1" applyAlignment="1">
      <alignment horizontal="left" vertical="top" wrapText="1"/>
    </xf>
    <xf numFmtId="17" fontId="3" fillId="3" borderId="0" xfId="1" applyNumberFormat="1" applyFont="1" applyFill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43" fontId="2" fillId="0" borderId="0" xfId="1" applyFont="1" applyBorder="1" applyAlignment="1">
      <alignment horizontal="right"/>
    </xf>
    <xf numFmtId="164" fontId="2" fillId="0" borderId="0" xfId="0" applyNumberFormat="1" applyFont="1" applyBorder="1"/>
    <xf numFmtId="43" fontId="2" fillId="0" borderId="0" xfId="1" applyFont="1" applyFill="1" applyBorder="1" applyAlignment="1">
      <alignment horizontal="right"/>
    </xf>
    <xf numFmtId="0" fontId="5" fillId="0" borderId="0" xfId="0" applyFont="1" applyAlignment="1">
      <alignment wrapText="1"/>
    </xf>
    <xf numFmtId="0" fontId="2" fillId="0" borderId="0" xfId="0" applyFont="1" applyFill="1" applyBorder="1"/>
    <xf numFmtId="0" fontId="2" fillId="0" borderId="0" xfId="0" applyFont="1" applyBorder="1" applyAlignment="1">
      <alignment horizontal="right"/>
    </xf>
    <xf numFmtId="43" fontId="2" fillId="0" borderId="0" xfId="1" applyFont="1" applyFill="1"/>
    <xf numFmtId="43" fontId="5" fillId="0" borderId="0" xfId="1" applyFont="1"/>
    <xf numFmtId="43" fontId="4" fillId="0" borderId="0" xfId="1" applyFont="1" applyFill="1" applyBorder="1" applyAlignment="1">
      <alignment vertical="center" wrapText="1"/>
    </xf>
    <xf numFmtId="43" fontId="2" fillId="5" borderId="0" xfId="1" applyFont="1" applyFill="1"/>
    <xf numFmtId="43" fontId="4" fillId="5" borderId="0" xfId="1" applyFont="1" applyFill="1" applyBorder="1" applyAlignment="1">
      <alignment vertical="center" wrapText="1"/>
    </xf>
    <xf numFmtId="43" fontId="3" fillId="4" borderId="0" xfId="1" applyFont="1" applyFill="1" applyAlignment="1">
      <alignment horizontal="left"/>
    </xf>
    <xf numFmtId="43" fontId="2" fillId="0" borderId="0" xfId="1" applyFont="1" applyFill="1" applyAlignment="1">
      <alignment horizontal="left"/>
    </xf>
    <xf numFmtId="43" fontId="5" fillId="0" borderId="6" xfId="1" applyFont="1" applyFill="1" applyBorder="1"/>
    <xf numFmtId="0" fontId="3" fillId="2" borderId="0" xfId="0" applyNumberFormat="1" applyFont="1" applyFill="1" applyAlignment="1"/>
    <xf numFmtId="0" fontId="5" fillId="0" borderId="0" xfId="0" applyNumberFormat="1" applyFont="1" applyFill="1"/>
    <xf numFmtId="0" fontId="5" fillId="0" borderId="0" xfId="1" applyNumberFormat="1" applyFont="1" applyFill="1"/>
    <xf numFmtId="0" fontId="2" fillId="0" borderId="0" xfId="0" applyNumberFormat="1" applyFont="1"/>
    <xf numFmtId="0" fontId="4" fillId="0" borderId="0" xfId="0" applyNumberFormat="1" applyFont="1" applyAlignment="1">
      <alignment horizontal="left" wrapText="1"/>
    </xf>
    <xf numFmtId="0" fontId="2" fillId="0" borderId="0" xfId="1" applyNumberFormat="1" applyFont="1"/>
    <xf numFmtId="0" fontId="2" fillId="0" borderId="0" xfId="0" applyNumberFormat="1" applyFont="1" applyFill="1"/>
    <xf numFmtId="0" fontId="2" fillId="0" borderId="0" xfId="1" applyNumberFormat="1" applyFont="1" applyFill="1"/>
    <xf numFmtId="0" fontId="2" fillId="0" borderId="0" xfId="0" applyNumberFormat="1" applyFont="1" applyBorder="1"/>
    <xf numFmtId="0" fontId="3" fillId="3" borderId="0" xfId="0" applyNumberFormat="1" applyFont="1" applyFill="1" applyBorder="1" applyAlignment="1"/>
    <xf numFmtId="0" fontId="5" fillId="0" borderId="0" xfId="1" applyNumberFormat="1" applyFont="1" applyFill="1" applyBorder="1" applyAlignment="1">
      <alignment horizontal="center"/>
    </xf>
    <xf numFmtId="0" fontId="6" fillId="0" borderId="0" xfId="1" applyNumberFormat="1" applyFont="1" applyFill="1" applyBorder="1" applyProtection="1">
      <protection locked="0"/>
    </xf>
    <xf numFmtId="0" fontId="5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Alignment="1">
      <alignment wrapText="1"/>
    </xf>
    <xf numFmtId="0" fontId="4" fillId="0" borderId="0" xfId="1" applyNumberFormat="1" applyFont="1" applyFill="1" applyBorder="1" applyAlignment="1">
      <alignment horizontal="right"/>
    </xf>
    <xf numFmtId="0" fontId="3" fillId="0" borderId="0" xfId="0" applyNumberFormat="1" applyFont="1" applyFill="1" applyAlignment="1">
      <alignment wrapText="1"/>
    </xf>
    <xf numFmtId="0" fontId="5" fillId="0" borderId="0" xfId="1" applyNumberFormat="1" applyFont="1" applyBorder="1" applyAlignment="1">
      <alignment horizontal="right"/>
    </xf>
    <xf numFmtId="0" fontId="5" fillId="0" borderId="0" xfId="0" applyNumberFormat="1" applyFont="1" applyBorder="1" applyAlignment="1">
      <alignment horizontal="right"/>
    </xf>
    <xf numFmtId="0" fontId="5" fillId="0" borderId="0" xfId="0" applyNumberFormat="1" applyFont="1" applyFill="1" applyAlignment="1">
      <alignment wrapText="1"/>
    </xf>
    <xf numFmtId="0" fontId="5" fillId="0" borderId="0" xfId="1" applyNumberFormat="1" applyFont="1" applyFill="1" applyBorder="1" applyAlignment="1">
      <alignment horizontal="right"/>
    </xf>
    <xf numFmtId="0" fontId="5" fillId="0" borderId="0" xfId="0" applyNumberFormat="1" applyFont="1"/>
    <xf numFmtId="0" fontId="4" fillId="0" borderId="0" xfId="0" applyNumberFormat="1" applyFont="1" applyAlignment="1">
      <alignment horizontal="center" wrapText="1"/>
    </xf>
    <xf numFmtId="0" fontId="2" fillId="0" borderId="0" xfId="1" applyNumberFormat="1" applyFont="1" applyAlignment="1">
      <alignment horizontal="center"/>
    </xf>
    <xf numFmtId="0" fontId="2" fillId="0" borderId="0" xfId="1" applyNumberFormat="1" applyFont="1" applyFill="1" applyBorder="1"/>
    <xf numFmtId="0" fontId="2" fillId="0" borderId="0" xfId="0" applyNumberFormat="1" applyFont="1" applyAlignment="1">
      <alignment horizontal="center"/>
    </xf>
    <xf numFmtId="0" fontId="5" fillId="0" borderId="0" xfId="0" applyNumberFormat="1" applyFont="1" applyBorder="1" applyAlignment="1">
      <alignment horizontal="left"/>
    </xf>
    <xf numFmtId="0" fontId="2" fillId="0" borderId="0" xfId="1" applyNumberFormat="1" applyFont="1" applyBorder="1"/>
    <xf numFmtId="0" fontId="4" fillId="0" borderId="0" xfId="0" applyNumberFormat="1" applyFont="1"/>
    <xf numFmtId="0" fontId="5" fillId="0" borderId="0" xfId="1" applyNumberFormat="1" applyFont="1" applyFill="1" applyBorder="1" applyAlignment="1"/>
    <xf numFmtId="0" fontId="5" fillId="0" borderId="0" xfId="0" applyNumberFormat="1" applyFont="1" applyBorder="1" applyAlignment="1"/>
    <xf numFmtId="0" fontId="5" fillId="0" borderId="0" xfId="0" applyNumberFormat="1" applyFont="1" applyBorder="1"/>
    <xf numFmtId="0" fontId="6" fillId="5" borderId="0" xfId="0" applyNumberFormat="1" applyFont="1" applyFill="1"/>
    <xf numFmtId="0" fontId="4" fillId="0" borderId="0" xfId="1" applyNumberFormat="1" applyFont="1"/>
    <xf numFmtId="0" fontId="5" fillId="0" borderId="0" xfId="1" applyNumberFormat="1" applyFont="1"/>
    <xf numFmtId="0" fontId="2" fillId="0" borderId="0" xfId="0" applyNumberFormat="1" applyFont="1" applyFill="1" applyBorder="1"/>
    <xf numFmtId="0" fontId="5" fillId="0" borderId="0" xfId="1" applyNumberFormat="1" applyFont="1" applyBorder="1"/>
    <xf numFmtId="0" fontId="5" fillId="0" borderId="0" xfId="0" applyNumberFormat="1" applyFont="1" applyAlignment="1">
      <alignment horizontal="center"/>
    </xf>
    <xf numFmtId="0" fontId="4" fillId="0" borderId="0" xfId="0" applyNumberFormat="1" applyFont="1" applyFill="1" applyBorder="1"/>
    <xf numFmtId="0" fontId="5" fillId="0" borderId="0" xfId="0" applyNumberFormat="1" applyFont="1" applyFill="1" applyBorder="1"/>
    <xf numFmtId="0" fontId="3" fillId="0" borderId="0" xfId="0" applyNumberFormat="1" applyFont="1" applyBorder="1"/>
    <xf numFmtId="0" fontId="2" fillId="0" borderId="0" xfId="0" applyNumberFormat="1" applyFont="1" applyBorder="1" applyAlignment="1">
      <alignment vertical="center"/>
    </xf>
    <xf numFmtId="0" fontId="5" fillId="0" borderId="0" xfId="1" applyNumberFormat="1" applyFont="1" applyBorder="1" applyAlignment="1">
      <alignment vertical="center"/>
    </xf>
    <xf numFmtId="0" fontId="5" fillId="0" borderId="0" xfId="1" applyNumberFormat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>
      <alignment vertical="center"/>
    </xf>
    <xf numFmtId="0" fontId="5" fillId="2" borderId="0" xfId="0" applyNumberFormat="1" applyFont="1" applyFill="1" applyAlignment="1"/>
    <xf numFmtId="0" fontId="5" fillId="0" borderId="0" xfId="0" applyNumberFormat="1" applyFont="1" applyFill="1" applyAlignment="1"/>
    <xf numFmtId="0" fontId="2" fillId="0" borderId="0" xfId="0" applyNumberFormat="1" applyFont="1" applyAlignment="1">
      <alignment horizontal="left"/>
    </xf>
    <xf numFmtId="0" fontId="5" fillId="5" borderId="0" xfId="0" applyNumberFormat="1" applyFont="1" applyFill="1" applyBorder="1"/>
    <xf numFmtId="0" fontId="5" fillId="5" borderId="2" xfId="3" applyNumberFormat="1" applyFont="1" applyFill="1" applyBorder="1" applyAlignment="1">
      <alignment horizontal="center"/>
    </xf>
    <xf numFmtId="0" fontId="5" fillId="5" borderId="2" xfId="3" applyNumberFormat="1" applyFont="1" applyFill="1" applyBorder="1" applyAlignment="1">
      <alignment wrapText="1"/>
    </xf>
    <xf numFmtId="0" fontId="5" fillId="5" borderId="2" xfId="1" applyNumberFormat="1" applyFont="1" applyFill="1" applyBorder="1" applyAlignment="1">
      <alignment horizontal="center"/>
    </xf>
    <xf numFmtId="0" fontId="2" fillId="0" borderId="0" xfId="0" applyNumberFormat="1" applyFont="1" applyFill="1" applyAlignment="1">
      <alignment horizontal="left"/>
    </xf>
    <xf numFmtId="0" fontId="10" fillId="0" borderId="0" xfId="0" applyNumberFormat="1" applyFont="1" applyFill="1"/>
    <xf numFmtId="0" fontId="5" fillId="0" borderId="0" xfId="1" applyNumberFormat="1" applyFont="1" applyFill="1" applyBorder="1"/>
    <xf numFmtId="0" fontId="2" fillId="0" borderId="0" xfId="1" applyNumberFormat="1" applyFont="1" applyFill="1" applyAlignment="1"/>
    <xf numFmtId="0" fontId="2" fillId="0" borderId="0" xfId="0" applyNumberFormat="1" applyFont="1" applyFill="1" applyAlignment="1"/>
    <xf numFmtId="0" fontId="4" fillId="5" borderId="0" xfId="0" applyNumberFormat="1" applyFont="1" applyFill="1"/>
    <xf numFmtId="0" fontId="7" fillId="5" borderId="0" xfId="0" applyNumberFormat="1" applyFont="1" applyFill="1" applyBorder="1"/>
    <xf numFmtId="0" fontId="2" fillId="5" borderId="0" xfId="1" applyNumberFormat="1" applyFont="1" applyFill="1"/>
    <xf numFmtId="0" fontId="2" fillId="5" borderId="0" xfId="0" applyNumberFormat="1" applyFont="1" applyFill="1"/>
    <xf numFmtId="0" fontId="11" fillId="0" borderId="0" xfId="1" applyNumberFormat="1" applyFont="1" applyFill="1"/>
    <xf numFmtId="0" fontId="4" fillId="0" borderId="0" xfId="0" applyNumberFormat="1" applyFont="1" applyFill="1" applyAlignment="1">
      <alignment horizontal="left"/>
    </xf>
    <xf numFmtId="0" fontId="3" fillId="0" borderId="0" xfId="0" applyNumberFormat="1" applyFont="1" applyFill="1" applyAlignment="1">
      <alignment horizontal="left"/>
    </xf>
    <xf numFmtId="0" fontId="6" fillId="0" borderId="0" xfId="0" applyNumberFormat="1" applyFont="1" applyFill="1" applyAlignment="1">
      <alignment horizontal="left"/>
    </xf>
    <xf numFmtId="0" fontId="6" fillId="0" borderId="0" xfId="1" applyNumberFormat="1" applyFont="1" applyFill="1"/>
    <xf numFmtId="0" fontId="6" fillId="0" borderId="0" xfId="0" applyNumberFormat="1" applyFont="1" applyFill="1"/>
    <xf numFmtId="0" fontId="12" fillId="0" borderId="0" xfId="1" applyNumberFormat="1" applyFont="1" applyFill="1" applyBorder="1" applyAlignment="1">
      <alignment horizontal="right"/>
    </xf>
    <xf numFmtId="0" fontId="12" fillId="0" borderId="0" xfId="1" applyNumberFormat="1" applyFont="1" applyFill="1" applyBorder="1"/>
    <xf numFmtId="0" fontId="12" fillId="0" borderId="0" xfId="0" applyNumberFormat="1" applyFont="1" applyFill="1"/>
    <xf numFmtId="0" fontId="5" fillId="2" borderId="0" xfId="0" applyNumberFormat="1" applyFont="1" applyFill="1"/>
    <xf numFmtId="0" fontId="5" fillId="2" borderId="0" xfId="1" applyNumberFormat="1" applyFont="1" applyFill="1" applyBorder="1" applyAlignment="1">
      <alignment horizontal="right"/>
    </xf>
    <xf numFmtId="0" fontId="3" fillId="5" borderId="0" xfId="1" applyNumberFormat="1" applyFont="1" applyFill="1" applyBorder="1" applyAlignment="1">
      <alignment horizontal="center"/>
    </xf>
    <xf numFmtId="0" fontId="3" fillId="5" borderId="0" xfId="0" applyNumberFormat="1" applyFont="1" applyFill="1" applyBorder="1"/>
    <xf numFmtId="0" fontId="2" fillId="5" borderId="0" xfId="3" applyNumberFormat="1" applyFont="1" applyFill="1"/>
    <xf numFmtId="0" fontId="4" fillId="5" borderId="0" xfId="0" applyNumberFormat="1" applyFont="1" applyFill="1" applyBorder="1"/>
    <xf numFmtId="0" fontId="3" fillId="5" borderId="0" xfId="0" applyNumberFormat="1" applyFont="1" applyFill="1"/>
    <xf numFmtId="0" fontId="5" fillId="5" borderId="0" xfId="0" applyNumberFormat="1" applyFont="1" applyFill="1"/>
    <xf numFmtId="0" fontId="5" fillId="6" borderId="0" xfId="0" applyNumberFormat="1" applyFont="1" applyFill="1"/>
    <xf numFmtId="0" fontId="5" fillId="6" borderId="0" xfId="0" applyNumberFormat="1" applyFont="1" applyFill="1" applyBorder="1" applyAlignment="1"/>
    <xf numFmtId="0" fontId="5" fillId="5" borderId="0" xfId="3" applyNumberFormat="1" applyFont="1" applyFill="1" applyBorder="1" applyAlignment="1">
      <alignment horizontal="center"/>
    </xf>
    <xf numFmtId="0" fontId="5" fillId="5" borderId="0" xfId="0" applyNumberFormat="1" applyFont="1" applyFill="1" applyAlignment="1">
      <alignment horizontal="left"/>
    </xf>
    <xf numFmtId="0" fontId="6" fillId="0" borderId="0" xfId="0" applyNumberFormat="1" applyFont="1"/>
    <xf numFmtId="0" fontId="2" fillId="5" borderId="0" xfId="1" applyNumberFormat="1" applyFont="1" applyFill="1" applyBorder="1" applyAlignment="1">
      <alignment horizontal="center"/>
    </xf>
    <xf numFmtId="0" fontId="5" fillId="5" borderId="0" xfId="1" applyNumberFormat="1" applyFont="1" applyFill="1" applyAlignment="1">
      <alignment horizontal="left"/>
    </xf>
    <xf numFmtId="0" fontId="5" fillId="5" borderId="0" xfId="1" applyNumberFormat="1" applyFont="1" applyFill="1" applyAlignment="1">
      <alignment horizontal="center" wrapText="1"/>
    </xf>
    <xf numFmtId="0" fontId="5" fillId="2" borderId="0" xfId="1" applyNumberFormat="1" applyFont="1" applyFill="1"/>
    <xf numFmtId="0" fontId="5" fillId="0" borderId="3" xfId="0" applyNumberFormat="1" applyFont="1" applyFill="1" applyBorder="1" applyAlignment="1">
      <alignment horizontal="center"/>
    </xf>
    <xf numFmtId="0" fontId="5" fillId="0" borderId="4" xfId="0" applyNumberFormat="1" applyFont="1" applyFill="1" applyBorder="1" applyAlignment="1">
      <alignment horizontal="center"/>
    </xf>
    <xf numFmtId="0" fontId="5" fillId="0" borderId="4" xfId="1" applyNumberFormat="1" applyFont="1" applyFill="1" applyBorder="1" applyAlignment="1">
      <alignment horizontal="center"/>
    </xf>
    <xf numFmtId="0" fontId="5" fillId="0" borderId="5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Alignment="1">
      <alignment horizontal="center"/>
    </xf>
    <xf numFmtId="0" fontId="4" fillId="0" borderId="0" xfId="0" applyNumberFormat="1" applyFont="1" applyAlignment="1">
      <alignment horizontal="left" vertical="top" wrapText="1"/>
    </xf>
    <xf numFmtId="0" fontId="9" fillId="0" borderId="0" xfId="0" applyNumberFormat="1" applyFont="1" applyAlignment="1">
      <alignment horizontal="left" vertical="center" wrapText="1"/>
    </xf>
    <xf numFmtId="0" fontId="2" fillId="0" borderId="0" xfId="1" applyNumberFormat="1" applyFont="1" applyBorder="1" applyAlignment="1">
      <alignment horizontal="right"/>
    </xf>
    <xf numFmtId="0" fontId="2" fillId="0" borderId="0" xfId="1" applyNumberFormat="1" applyFont="1" applyFill="1" applyBorder="1" applyAlignment="1">
      <alignment horizontal="right"/>
    </xf>
    <xf numFmtId="0" fontId="2" fillId="5" borderId="0" xfId="0" applyNumberFormat="1" applyFont="1" applyFill="1" applyBorder="1"/>
    <xf numFmtId="43" fontId="4" fillId="0" borderId="0" xfId="1" applyFont="1" applyFill="1" applyAlignment="1">
      <alignment horizontal="left"/>
    </xf>
    <xf numFmtId="43" fontId="2" fillId="0" borderId="0" xfId="1" applyFont="1" applyAlignment="1">
      <alignment horizontal="left"/>
    </xf>
    <xf numFmtId="43" fontId="2" fillId="0" borderId="0" xfId="1" applyFont="1" applyFill="1" applyBorder="1" applyAlignment="1">
      <alignment horizontal="left" vertical="center" wrapText="1"/>
    </xf>
    <xf numFmtId="43" fontId="3" fillId="4" borderId="6" xfId="1" applyFont="1" applyFill="1" applyBorder="1"/>
    <xf numFmtId="0" fontId="7" fillId="5" borderId="0" xfId="0" applyNumberFormat="1" applyFont="1" applyFill="1"/>
    <xf numFmtId="43" fontId="4" fillId="0" borderId="0" xfId="1" applyFont="1" applyFill="1" applyBorder="1" applyAlignment="1">
      <alignment horizontal="right" vertical="center" wrapText="1"/>
    </xf>
    <xf numFmtId="0" fontId="5" fillId="0" borderId="0" xfId="0" applyNumberFormat="1" applyFont="1" applyFill="1" applyBorder="1" applyAlignment="1"/>
    <xf numFmtId="0" fontId="2" fillId="0" borderId="0" xfId="0" applyNumberFormat="1" applyFont="1" applyBorder="1" applyAlignment="1">
      <alignment horizontal="left"/>
    </xf>
    <xf numFmtId="0" fontId="5" fillId="5" borderId="0" xfId="1" applyNumberFormat="1" applyFont="1" applyFill="1" applyBorder="1" applyAlignment="1">
      <alignment horizontal="center"/>
    </xf>
    <xf numFmtId="43" fontId="2" fillId="0" borderId="0" xfId="1" applyFont="1" applyBorder="1" applyAlignment="1"/>
    <xf numFmtId="43" fontId="2" fillId="0" borderId="0" xfId="1" applyFont="1" applyFill="1" applyBorder="1" applyAlignment="1">
      <alignment wrapText="1"/>
    </xf>
    <xf numFmtId="0" fontId="2" fillId="0" borderId="0" xfId="0" applyNumberFormat="1" applyFont="1" applyFill="1" applyBorder="1" applyAlignment="1">
      <alignment wrapText="1"/>
    </xf>
    <xf numFmtId="0" fontId="6" fillId="0" borderId="0" xfId="0" applyNumberFormat="1" applyFont="1" applyFill="1" applyBorder="1" applyAlignment="1">
      <alignment horizontal="left"/>
    </xf>
    <xf numFmtId="166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Alignment="1"/>
    <xf numFmtId="0" fontId="13" fillId="0" borderId="0" xfId="0" applyFont="1"/>
    <xf numFmtId="0" fontId="14" fillId="0" borderId="0" xfId="0" applyFont="1" applyAlignment="1">
      <alignment vertical="center"/>
    </xf>
    <xf numFmtId="0" fontId="2" fillId="0" borderId="0" xfId="0" applyFont="1" applyBorder="1"/>
    <xf numFmtId="0" fontId="13" fillId="0" borderId="0" xfId="0" applyFont="1" applyBorder="1"/>
    <xf numFmtId="0" fontId="14" fillId="0" borderId="0" xfId="0" applyFont="1" applyAlignment="1">
      <alignment horizontal="center" vertical="center"/>
    </xf>
    <xf numFmtId="165" fontId="14" fillId="0" borderId="0" xfId="6" applyNumberFormat="1" applyFont="1" applyFill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165" fontId="14" fillId="0" borderId="0" xfId="6" applyNumberFormat="1" applyFont="1" applyFill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165" fontId="14" fillId="0" borderId="0" xfId="6" applyNumberFormat="1" applyFont="1" applyAlignment="1">
      <alignment vertical="center" wrapText="1"/>
    </xf>
    <xf numFmtId="0" fontId="14" fillId="0" borderId="0" xfId="0" applyFont="1" applyBorder="1" applyAlignment="1">
      <alignment vertical="center" wrapText="1"/>
    </xf>
    <xf numFmtId="37" fontId="14" fillId="0" borderId="0" xfId="0" applyNumberFormat="1" applyFont="1" applyAlignment="1">
      <alignment horizontal="left" vertical="center" wrapText="1"/>
    </xf>
    <xf numFmtId="37" fontId="14" fillId="0" borderId="0" xfId="0" applyNumberFormat="1" applyFont="1" applyAlignment="1">
      <alignment vertical="center" wrapText="1"/>
    </xf>
    <xf numFmtId="165" fontId="2" fillId="0" borderId="0" xfId="6" applyNumberFormat="1" applyFont="1" applyFill="1" applyAlignment="1">
      <alignment horizontal="right" vertical="center" wrapText="1"/>
    </xf>
    <xf numFmtId="37" fontId="15" fillId="0" borderId="0" xfId="0" applyNumberFormat="1" applyFont="1" applyAlignment="1">
      <alignment horizontal="left" vertical="center" wrapText="1"/>
    </xf>
    <xf numFmtId="37" fontId="15" fillId="0" borderId="0" xfId="0" applyNumberFormat="1" applyFont="1" applyAlignment="1">
      <alignment horizontal="left" vertical="center" wrapText="1" indent="1"/>
    </xf>
    <xf numFmtId="167" fontId="15" fillId="0" borderId="0" xfId="6" applyNumberFormat="1" applyFont="1" applyFill="1" applyAlignment="1">
      <alignment horizontal="right" vertical="center" wrapText="1"/>
    </xf>
    <xf numFmtId="167" fontId="15" fillId="0" borderId="0" xfId="6" applyNumberFormat="1" applyFont="1" applyBorder="1" applyAlignment="1">
      <alignment horizontal="center" vertical="center" wrapText="1"/>
    </xf>
    <xf numFmtId="167" fontId="13" fillId="0" borderId="0" xfId="0" applyNumberFormat="1" applyFont="1" applyBorder="1"/>
    <xf numFmtId="0" fontId="15" fillId="0" borderId="0" xfId="0" applyFont="1" applyBorder="1" applyAlignment="1">
      <alignment horizontal="left" vertical="center" wrapText="1" indent="1"/>
    </xf>
    <xf numFmtId="167" fontId="15" fillId="0" borderId="0" xfId="6" applyNumberFormat="1" applyFont="1" applyBorder="1" applyAlignment="1">
      <alignment horizontal="left" vertical="center" wrapText="1"/>
    </xf>
    <xf numFmtId="165" fontId="2" fillId="0" borderId="0" xfId="6" applyFont="1" applyBorder="1" applyAlignment="1">
      <alignment horizontal="right"/>
    </xf>
    <xf numFmtId="165" fontId="13" fillId="0" borderId="0" xfId="6" applyFont="1" applyBorder="1"/>
    <xf numFmtId="167" fontId="15" fillId="0" borderId="2" xfId="6" applyNumberFormat="1" applyFont="1" applyFill="1" applyBorder="1" applyAlignment="1">
      <alignment horizontal="right" vertical="center" wrapText="1"/>
    </xf>
    <xf numFmtId="165" fontId="2" fillId="0" borderId="0" xfId="6" applyFont="1" applyBorder="1"/>
    <xf numFmtId="167" fontId="14" fillId="5" borderId="7" xfId="6" applyNumberFormat="1" applyFont="1" applyFill="1" applyBorder="1" applyAlignment="1">
      <alignment horizontal="right" vertical="center" wrapText="1"/>
    </xf>
    <xf numFmtId="167" fontId="14" fillId="0" borderId="0" xfId="6" applyNumberFormat="1" applyFont="1" applyBorder="1" applyAlignment="1">
      <alignment horizontal="center" vertical="center" wrapText="1"/>
    </xf>
    <xf numFmtId="167" fontId="14" fillId="0" borderId="0" xfId="6" applyNumberFormat="1" applyFont="1" applyFill="1" applyAlignment="1">
      <alignment horizontal="right" vertical="center" wrapText="1"/>
    </xf>
    <xf numFmtId="167" fontId="16" fillId="0" borderId="0" xfId="6" applyNumberFormat="1" applyFont="1" applyFill="1" applyAlignment="1">
      <alignment horizontal="right" vertical="center" wrapText="1"/>
    </xf>
    <xf numFmtId="167" fontId="16" fillId="0" borderId="0" xfId="6" applyNumberFormat="1" applyFont="1" applyBorder="1" applyAlignment="1">
      <alignment horizontal="center" vertical="center" wrapText="1"/>
    </xf>
    <xf numFmtId="167" fontId="15" fillId="5" borderId="0" xfId="6" applyNumberFormat="1" applyFont="1" applyFill="1" applyAlignment="1">
      <alignment horizontal="right" vertical="center" wrapText="1"/>
    </xf>
    <xf numFmtId="4" fontId="2" fillId="0" borderId="0" xfId="0" applyNumberFormat="1" applyFont="1" applyBorder="1"/>
    <xf numFmtId="4" fontId="13" fillId="0" borderId="0" xfId="0" applyNumberFormat="1" applyFont="1" applyBorder="1"/>
    <xf numFmtId="165" fontId="15" fillId="0" borderId="0" xfId="6" applyFont="1" applyBorder="1" applyAlignment="1">
      <alignment horizontal="center" vertical="center" wrapText="1"/>
    </xf>
    <xf numFmtId="167" fontId="14" fillId="5" borderId="8" xfId="6" applyNumberFormat="1" applyFont="1" applyFill="1" applyBorder="1" applyAlignment="1">
      <alignment horizontal="right" vertical="center" wrapText="1"/>
    </xf>
    <xf numFmtId="167" fontId="14" fillId="0" borderId="1" xfId="6" applyNumberFormat="1" applyFont="1" applyFill="1" applyBorder="1" applyAlignment="1">
      <alignment horizontal="right" vertical="center" wrapText="1"/>
    </xf>
    <xf numFmtId="39" fontId="11" fillId="0" borderId="0" xfId="6" applyNumberFormat="1" applyFont="1" applyBorder="1" applyAlignment="1">
      <alignment horizontal="right" vertical="center" wrapText="1"/>
    </xf>
    <xf numFmtId="167" fontId="13" fillId="5" borderId="0" xfId="0" applyNumberFormat="1" applyFont="1" applyFill="1" applyBorder="1"/>
    <xf numFmtId="37" fontId="13" fillId="0" borderId="0" xfId="0" applyNumberFormat="1" applyFont="1"/>
    <xf numFmtId="37" fontId="14" fillId="0" borderId="0" xfId="0" applyNumberFormat="1" applyFont="1" applyAlignment="1">
      <alignment horizontal="left" vertical="center" wrapText="1" indent="1"/>
    </xf>
    <xf numFmtId="167" fontId="2" fillId="0" borderId="0" xfId="6" applyNumberFormat="1" applyFont="1" applyFill="1" applyAlignment="1">
      <alignment horizontal="right" vertical="center" wrapText="1"/>
    </xf>
    <xf numFmtId="167" fontId="2" fillId="0" borderId="0" xfId="6" applyNumberFormat="1" applyFont="1" applyBorder="1" applyAlignment="1">
      <alignment vertical="center" wrapText="1"/>
    </xf>
    <xf numFmtId="165" fontId="13" fillId="5" borderId="0" xfId="6" applyFont="1" applyFill="1" applyBorder="1"/>
    <xf numFmtId="0" fontId="14" fillId="0" borderId="0" xfId="0" applyFont="1" applyBorder="1" applyAlignment="1">
      <alignment horizontal="left" vertical="center" wrapText="1" indent="1"/>
    </xf>
    <xf numFmtId="167" fontId="14" fillId="0" borderId="0" xfId="6" applyNumberFormat="1" applyFont="1" applyAlignment="1">
      <alignment vertical="center" wrapText="1"/>
    </xf>
    <xf numFmtId="167" fontId="15" fillId="0" borderId="0" xfId="6" applyNumberFormat="1" applyFont="1" applyBorder="1" applyAlignment="1">
      <alignment horizontal="right" vertical="center" wrapText="1"/>
    </xf>
    <xf numFmtId="0" fontId="13" fillId="5" borderId="0" xfId="0" applyFont="1" applyFill="1" applyBorder="1"/>
    <xf numFmtId="167" fontId="6" fillId="0" borderId="0" xfId="6" applyNumberFormat="1" applyFont="1" applyFill="1" applyBorder="1" applyAlignment="1">
      <alignment horizontal="right" vertical="center" wrapText="1"/>
    </xf>
    <xf numFmtId="167" fontId="15" fillId="0" borderId="0" xfId="6" applyNumberFormat="1" applyFont="1" applyFill="1" applyBorder="1" applyAlignment="1">
      <alignment horizontal="right" vertical="center" wrapText="1"/>
    </xf>
    <xf numFmtId="167" fontId="14" fillId="0" borderId="0" xfId="6" applyNumberFormat="1" applyFont="1" applyFill="1" applyBorder="1" applyAlignment="1">
      <alignment horizontal="right" vertical="center" wrapText="1"/>
    </xf>
    <xf numFmtId="165" fontId="14" fillId="0" borderId="0" xfId="6" applyFont="1" applyBorder="1" applyAlignment="1">
      <alignment horizontal="center" vertical="center" wrapText="1"/>
    </xf>
    <xf numFmtId="165" fontId="17" fillId="0" borderId="0" xfId="6" applyFont="1" applyBorder="1"/>
    <xf numFmtId="164" fontId="15" fillId="0" borderId="0" xfId="0" applyNumberFormat="1" applyFont="1" applyBorder="1" applyAlignment="1">
      <alignment horizontal="left" vertical="center" wrapText="1" indent="1"/>
    </xf>
    <xf numFmtId="10" fontId="15" fillId="0" borderId="0" xfId="5" applyNumberFormat="1" applyFont="1" applyBorder="1" applyAlignment="1">
      <alignment horizontal="center" vertical="center" wrapText="1"/>
    </xf>
    <xf numFmtId="165" fontId="5" fillId="0" borderId="0" xfId="6" applyFont="1" applyBorder="1"/>
    <xf numFmtId="167" fontId="18" fillId="0" borderId="0" xfId="0" applyNumberFormat="1" applyFont="1" applyBorder="1"/>
    <xf numFmtId="0" fontId="5" fillId="0" borderId="0" xfId="0" applyFont="1" applyBorder="1"/>
    <xf numFmtId="0" fontId="18" fillId="0" borderId="0" xfId="0" applyFont="1"/>
    <xf numFmtId="165" fontId="2" fillId="0" borderId="0" xfId="6" applyNumberFormat="1" applyFont="1" applyFill="1"/>
    <xf numFmtId="165" fontId="19" fillId="0" borderId="0" xfId="6" applyFont="1" applyBorder="1"/>
    <xf numFmtId="167" fontId="19" fillId="0" borderId="0" xfId="0" applyNumberFormat="1" applyFont="1" applyBorder="1"/>
    <xf numFmtId="0" fontId="2" fillId="5" borderId="0" xfId="7" applyFont="1" applyFill="1" applyBorder="1" applyAlignment="1">
      <alignment horizontal="left"/>
    </xf>
    <xf numFmtId="167" fontId="2" fillId="0" borderId="0" xfId="0" applyNumberFormat="1" applyFont="1" applyBorder="1"/>
    <xf numFmtId="0" fontId="15" fillId="0" borderId="0" xfId="0" applyFont="1" applyAlignment="1">
      <alignment vertical="center"/>
    </xf>
    <xf numFmtId="165" fontId="2" fillId="0" borderId="0" xfId="6" applyFont="1"/>
    <xf numFmtId="167" fontId="13" fillId="0" borderId="0" xfId="0" applyNumberFormat="1" applyFont="1"/>
    <xf numFmtId="0" fontId="2" fillId="0" borderId="0" xfId="0" applyFont="1" applyAlignment="1">
      <alignment wrapText="1"/>
    </xf>
    <xf numFmtId="165" fontId="21" fillId="0" borderId="0" xfId="6" applyNumberFormat="1" applyFont="1" applyFill="1" applyAlignment="1">
      <alignment horizontal="center" vertical="center" wrapText="1"/>
    </xf>
    <xf numFmtId="0" fontId="2" fillId="5" borderId="0" xfId="7" applyFont="1" applyFill="1" applyBorder="1" applyAlignment="1"/>
    <xf numFmtId="0" fontId="2" fillId="5" borderId="0" xfId="7" applyFont="1" applyFill="1" applyBorder="1" applyAlignment="1">
      <alignment wrapText="1"/>
    </xf>
    <xf numFmtId="165" fontId="2" fillId="0" borderId="0" xfId="6" applyNumberFormat="1" applyFont="1" applyFill="1" applyBorder="1" applyAlignment="1">
      <alignment horizontal="right"/>
    </xf>
    <xf numFmtId="0" fontId="6" fillId="0" borderId="0" xfId="7" applyFont="1" applyBorder="1" applyAlignment="1">
      <alignment horizontal="center"/>
    </xf>
    <xf numFmtId="0" fontId="21" fillId="7" borderId="0" xfId="0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left"/>
    </xf>
    <xf numFmtId="0" fontId="5" fillId="0" borderId="0" xfId="0" applyFont="1" applyBorder="1" applyAlignment="1"/>
    <xf numFmtId="165" fontId="5" fillId="0" borderId="0" xfId="6" applyNumberFormat="1" applyFont="1" applyFill="1" applyBorder="1" applyAlignment="1">
      <alignment horizontal="right"/>
    </xf>
    <xf numFmtId="0" fontId="2" fillId="5" borderId="0" xfId="7" applyFont="1" applyFill="1" applyBorder="1" applyAlignment="1">
      <alignment horizontal="center"/>
    </xf>
    <xf numFmtId="0" fontId="5" fillId="5" borderId="0" xfId="7" applyFont="1" applyFill="1" applyBorder="1" applyAlignment="1"/>
    <xf numFmtId="0" fontId="5" fillId="5" borderId="0" xfId="7" applyFont="1" applyFill="1" applyBorder="1" applyAlignment="1">
      <alignment horizontal="center"/>
    </xf>
    <xf numFmtId="165" fontId="2" fillId="0" borderId="0" xfId="6" applyNumberFormat="1" applyFont="1" applyFill="1" applyBorder="1" applyAlignment="1">
      <alignment horizontal="center"/>
    </xf>
    <xf numFmtId="0" fontId="13" fillId="5" borderId="0" xfId="7" applyFont="1" applyFill="1" applyBorder="1" applyAlignment="1">
      <alignment horizontal="center"/>
    </xf>
    <xf numFmtId="165" fontId="13" fillId="0" borderId="0" xfId="6" applyNumberFormat="1" applyFont="1" applyFill="1" applyBorder="1" applyAlignment="1"/>
    <xf numFmtId="0" fontId="13" fillId="5" borderId="0" xfId="7" applyFont="1" applyFill="1" applyBorder="1" applyAlignment="1">
      <alignment horizontal="left"/>
    </xf>
    <xf numFmtId="165" fontId="13" fillId="0" borderId="0" xfId="6" applyNumberFormat="1" applyFont="1" applyFill="1"/>
    <xf numFmtId="0" fontId="13" fillId="5" borderId="0" xfId="7" applyFont="1" applyFill="1" applyBorder="1" applyAlignment="1"/>
    <xf numFmtId="0" fontId="14" fillId="0" borderId="0" xfId="0" applyFont="1" applyAlignment="1">
      <alignment horizontal="center" vertical="center"/>
    </xf>
    <xf numFmtId="0" fontId="5" fillId="0" borderId="0" xfId="0" applyNumberFormat="1" applyFont="1" applyFill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" fillId="0" borderId="0" xfId="7" applyFont="1" applyFill="1" applyBorder="1" applyAlignment="1">
      <alignment horizontal="center"/>
    </xf>
    <xf numFmtId="0" fontId="5" fillId="0" borderId="0" xfId="7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8">
    <cellStyle name="Millares" xfId="1" builtinId="3"/>
    <cellStyle name="Millares 11 2" xfId="4"/>
    <cellStyle name="Millares 2" xfId="6"/>
    <cellStyle name="Millares 4" xfId="3"/>
    <cellStyle name="Moneda" xfId="2" builtinId="4"/>
    <cellStyle name="Normal" xfId="0" builtinId="0"/>
    <cellStyle name="Normal 3" xfId="7"/>
    <cellStyle name="Porcentaj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2797910</xdr:colOff>
      <xdr:row>3</xdr:row>
      <xdr:rowOff>122267</xdr:rowOff>
    </xdr:from>
    <xdr:to>
      <xdr:col>0</xdr:col>
      <xdr:colOff>3680000</xdr:colOff>
      <xdr:row>7</xdr:row>
      <xdr:rowOff>156664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7910" y="804892"/>
          <a:ext cx="882090" cy="859897"/>
        </a:xfrm>
        <a:prstGeom prst="rect">
          <a:avLst/>
        </a:prstGeom>
      </xdr:spPr>
    </xdr:pic>
    <xdr:clientData/>
  </xdr:twoCellAnchor>
  <xdr:twoCellAnchor editAs="oneCell">
    <xdr:from>
      <xdr:col>9</xdr:col>
      <xdr:colOff>3337659</xdr:colOff>
      <xdr:row>1</xdr:row>
      <xdr:rowOff>69351</xdr:rowOff>
    </xdr:from>
    <xdr:to>
      <xdr:col>11</xdr:col>
      <xdr:colOff>81666</xdr:colOff>
      <xdr:row>5</xdr:row>
      <xdr:rowOff>66707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41576" y="69351"/>
          <a:ext cx="882090" cy="8863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.%20Departamento%20de%20Contabilidad/13-%20ESTADOS%20FINANCIEROS/ESTADOS%20FINANCIEROS%202025/9.%20Estados%20Financiero%20septiembre%20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ón"/>
      <sheetName val="Est. de Rendimiento Fin"/>
      <sheetName val="Flujo de Efectivo"/>
      <sheetName val="Estado Comparativo"/>
      <sheetName val="Cambio del Patrimonio"/>
      <sheetName val="Notas 7-21"/>
      <sheetName val="Salarios"/>
      <sheetName val="Materiales y Serv No P"/>
      <sheetName val="Ingresos"/>
      <sheetName val="Ejec enero 2025"/>
      <sheetName val="Ejc.febrero 2025"/>
      <sheetName val="Ejc.marzo 2025"/>
      <sheetName val="Ejc. Abril 2025"/>
      <sheetName val="abril 2025"/>
      <sheetName val="Ejecucion Septiembre"/>
      <sheetName val="Ejecución Agosto"/>
      <sheetName val="Ejecución Julio 2025"/>
      <sheetName val="Ejecución Junio 2025"/>
      <sheetName val="Ejc Mayo 2025"/>
      <sheetName val="Balance acumulativo"/>
    </sheetNames>
    <sheetDataSet>
      <sheetData sheetId="0">
        <row r="39">
          <cell r="C39">
            <v>731349103.48000002</v>
          </cell>
        </row>
        <row r="40">
          <cell r="C40">
            <v>274311304.15000004</v>
          </cell>
        </row>
      </sheetData>
      <sheetData sheetId="1">
        <row r="30">
          <cell r="D30">
            <v>-162653.57632143795</v>
          </cell>
        </row>
      </sheetData>
      <sheetData sheetId="2" refreshError="1"/>
      <sheetData sheetId="3" refreshError="1"/>
      <sheetData sheetId="4" refreshError="1"/>
      <sheetData sheetId="5">
        <row r="9">
          <cell r="D9">
            <v>632412006.95000005</v>
          </cell>
        </row>
        <row r="20">
          <cell r="D20">
            <v>12698433.779999999</v>
          </cell>
        </row>
        <row r="32">
          <cell r="F32">
            <v>32546020.577175234</v>
          </cell>
        </row>
        <row r="60">
          <cell r="H60">
            <v>76823676.520000011</v>
          </cell>
        </row>
        <row r="72">
          <cell r="D72">
            <v>1060724.7899999991</v>
          </cell>
        </row>
        <row r="110">
          <cell r="D110">
            <v>273528608.6728</v>
          </cell>
        </row>
        <row r="147">
          <cell r="F147">
            <v>3833404.3257999998</v>
          </cell>
        </row>
        <row r="159">
          <cell r="D159">
            <v>6262656.71</v>
          </cell>
        </row>
        <row r="177">
          <cell r="D177">
            <v>13475656.199000001</v>
          </cell>
        </row>
      </sheetData>
      <sheetData sheetId="6" refreshError="1"/>
      <sheetData sheetId="7">
        <row r="104">
          <cell r="K104">
            <v>2438894.1859999998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91"/>
  <sheetViews>
    <sheetView showGridLines="0" topLeftCell="A61" zoomScale="57" zoomScaleNormal="57" zoomScaleSheetLayoutView="20" workbookViewId="0">
      <selection activeCell="D63" sqref="D63"/>
    </sheetView>
  </sheetViews>
  <sheetFormatPr baseColWidth="10" defaultColWidth="11.42578125" defaultRowHeight="18.75" x14ac:dyDescent="0.3"/>
  <cols>
    <col min="1" max="1" width="3.5703125" style="65" customWidth="1"/>
    <col min="2" max="2" width="17.140625" style="65" customWidth="1"/>
    <col min="3" max="3" width="98.140625" style="65" customWidth="1"/>
    <col min="4" max="4" width="27.5703125" style="67" customWidth="1"/>
    <col min="5" max="5" width="35" style="65" bestFit="1" customWidth="1"/>
    <col min="6" max="6" width="33.5703125" style="65" customWidth="1"/>
    <col min="7" max="7" width="28.42578125" style="65" customWidth="1"/>
    <col min="8" max="8" width="27.140625" style="67" customWidth="1"/>
    <col min="9" max="9" width="37.85546875" style="68" customWidth="1"/>
    <col min="10" max="10" width="25.28515625" style="96" customWidth="1"/>
    <col min="11" max="11" width="23.7109375" style="69" bestFit="1" customWidth="1"/>
    <col min="12" max="12" width="11.42578125" style="68"/>
    <col min="13" max="13" width="20.7109375" style="68" customWidth="1"/>
    <col min="14" max="14" width="17" style="68" bestFit="1" customWidth="1"/>
    <col min="15" max="15" width="28.7109375" style="65" customWidth="1"/>
    <col min="16" max="16" width="20.42578125" style="65" customWidth="1"/>
    <col min="17" max="19" width="20.85546875" style="65" bestFit="1" customWidth="1"/>
    <col min="20" max="22" width="11.42578125" style="65"/>
    <col min="23" max="23" width="25.5703125" style="65" customWidth="1"/>
    <col min="24" max="16384" width="11.42578125" style="65"/>
  </cols>
  <sheetData>
    <row r="2" spans="2:14" ht="20.25" x14ac:dyDescent="0.3">
      <c r="B2" s="62" t="s">
        <v>0</v>
      </c>
      <c r="C2" s="62"/>
      <c r="D2" s="62"/>
      <c r="E2" s="62"/>
      <c r="F2" s="62"/>
      <c r="G2" s="62"/>
      <c r="H2" s="62"/>
      <c r="I2" s="63"/>
      <c r="J2" s="100"/>
      <c r="K2" s="64"/>
      <c r="L2" s="63"/>
      <c r="M2" s="63"/>
      <c r="N2" s="63"/>
    </row>
    <row r="3" spans="2:14" ht="20.25" x14ac:dyDescent="0.3">
      <c r="C3" s="66" t="s">
        <v>1</v>
      </c>
      <c r="D3" s="66"/>
      <c r="E3" s="66"/>
      <c r="F3" s="66"/>
    </row>
    <row r="4" spans="2:14" x14ac:dyDescent="0.3">
      <c r="F4" s="70"/>
    </row>
    <row r="5" spans="2:14" ht="20.25" x14ac:dyDescent="0.3">
      <c r="C5" s="71" t="s">
        <v>2</v>
      </c>
      <c r="D5" s="4">
        <v>2025</v>
      </c>
      <c r="E5" s="72"/>
      <c r="F5" s="73"/>
      <c r="G5" s="74"/>
    </row>
    <row r="6" spans="2:14" ht="20.25" x14ac:dyDescent="0.3">
      <c r="C6" s="75" t="s">
        <v>3</v>
      </c>
      <c r="D6" s="6">
        <f>250000+175000+10000</f>
        <v>435000</v>
      </c>
      <c r="E6" s="74"/>
      <c r="F6" s="72"/>
      <c r="G6" s="74"/>
    </row>
    <row r="7" spans="2:14" ht="40.5" x14ac:dyDescent="0.3">
      <c r="C7" s="75" t="s">
        <v>4</v>
      </c>
      <c r="D7" s="6">
        <v>258988087.03999999</v>
      </c>
      <c r="E7" s="74"/>
      <c r="F7" s="72"/>
      <c r="G7" s="74"/>
    </row>
    <row r="8" spans="2:14" ht="40.5" x14ac:dyDescent="0.3">
      <c r="C8" s="75" t="s">
        <v>5</v>
      </c>
      <c r="D8" s="6">
        <v>372988919.91000003</v>
      </c>
      <c r="E8" s="72"/>
      <c r="F8" s="74"/>
      <c r="G8" s="74"/>
    </row>
    <row r="9" spans="2:14" ht="21" thickBot="1" x14ac:dyDescent="0.35">
      <c r="C9" s="77" t="s">
        <v>6</v>
      </c>
      <c r="D9" s="14">
        <f>+D7+D8+D6</f>
        <v>632412006.95000005</v>
      </c>
      <c r="E9" s="78"/>
      <c r="F9" s="78"/>
      <c r="G9" s="79"/>
    </row>
    <row r="10" spans="2:14" ht="19.5" thickTop="1" x14ac:dyDescent="0.3">
      <c r="C10" s="80"/>
      <c r="E10" s="78"/>
      <c r="F10" s="78"/>
      <c r="G10" s="79"/>
    </row>
    <row r="11" spans="2:14" x14ac:dyDescent="0.3">
      <c r="C11" s="70"/>
      <c r="D11" s="81"/>
      <c r="E11" s="78"/>
      <c r="F11" s="78"/>
      <c r="G11" s="79"/>
    </row>
    <row r="12" spans="2:14" x14ac:dyDescent="0.3">
      <c r="C12" s="82"/>
      <c r="D12" s="81"/>
      <c r="E12" s="79"/>
      <c r="F12" s="79"/>
      <c r="G12" s="79"/>
    </row>
    <row r="13" spans="2:14" ht="20.25" x14ac:dyDescent="0.3">
      <c r="B13" s="62" t="s">
        <v>7</v>
      </c>
      <c r="C13" s="62"/>
      <c r="D13" s="62"/>
      <c r="E13" s="62"/>
      <c r="F13" s="62"/>
      <c r="G13" s="62"/>
      <c r="H13" s="62"/>
    </row>
    <row r="14" spans="2:14" ht="40.5" x14ac:dyDescent="0.3">
      <c r="C14" s="66" t="s">
        <v>8</v>
      </c>
      <c r="D14" s="66"/>
      <c r="E14" s="66"/>
      <c r="F14" s="83"/>
      <c r="G14" s="79"/>
    </row>
    <row r="15" spans="2:14" x14ac:dyDescent="0.3">
      <c r="F15" s="84"/>
      <c r="G15" s="79"/>
    </row>
    <row r="16" spans="2:14" ht="20.25" x14ac:dyDescent="0.3">
      <c r="C16" s="71" t="s">
        <v>2</v>
      </c>
      <c r="D16" s="4">
        <v>2025</v>
      </c>
      <c r="F16" s="72"/>
      <c r="G16" s="79"/>
    </row>
    <row r="17" spans="2:23" ht="20.25" x14ac:dyDescent="0.3">
      <c r="C17" s="75" t="s">
        <v>9</v>
      </c>
      <c r="D17" s="6">
        <v>12233877.279999999</v>
      </c>
      <c r="E17" s="85"/>
      <c r="F17" s="86"/>
      <c r="I17" s="87"/>
    </row>
    <row r="18" spans="2:23" ht="20.25" x14ac:dyDescent="0.3">
      <c r="C18" s="75" t="s">
        <v>10</v>
      </c>
      <c r="D18" s="6">
        <f>+'[1]Materiales y Serv No P'!K104</f>
        <v>2438894.1859999998</v>
      </c>
      <c r="E18" s="72"/>
      <c r="G18" s="79"/>
      <c r="I18" s="88"/>
    </row>
    <row r="19" spans="2:23" ht="20.25" x14ac:dyDescent="0.3">
      <c r="C19" s="89" t="s">
        <v>11</v>
      </c>
      <c r="D19" s="6">
        <f>+D17+D18-D20</f>
        <v>1974337.6859999988</v>
      </c>
      <c r="E19" s="85"/>
      <c r="G19" s="79"/>
      <c r="I19" s="88"/>
    </row>
    <row r="20" spans="2:23" ht="21" thickBot="1" x14ac:dyDescent="0.35">
      <c r="C20" s="75" t="s">
        <v>12</v>
      </c>
      <c r="D20" s="14">
        <v>12698433.779999999</v>
      </c>
      <c r="E20" s="90"/>
      <c r="G20" s="67"/>
      <c r="I20" s="91"/>
      <c r="J20" s="85"/>
    </row>
    <row r="21" spans="2:23" ht="19.5" thickTop="1" x14ac:dyDescent="0.3">
      <c r="C21" s="92"/>
      <c r="D21" s="78"/>
      <c r="E21" s="79"/>
      <c r="F21" s="79"/>
      <c r="G21" s="79"/>
    </row>
    <row r="22" spans="2:23" x14ac:dyDescent="0.3">
      <c r="C22" s="65" t="s">
        <v>13</v>
      </c>
    </row>
    <row r="23" spans="2:23" ht="20.25" x14ac:dyDescent="0.3">
      <c r="B23" s="62" t="s">
        <v>14</v>
      </c>
      <c r="C23" s="62"/>
      <c r="D23" s="62"/>
      <c r="E23" s="62"/>
      <c r="F23" s="62"/>
      <c r="G23" s="62"/>
      <c r="H23" s="62"/>
      <c r="I23" s="63"/>
      <c r="J23" s="100"/>
      <c r="K23" s="64"/>
      <c r="L23" s="93"/>
      <c r="M23" s="65"/>
      <c r="N23" s="65"/>
      <c r="O23" s="69"/>
      <c r="P23" s="68"/>
      <c r="Q23" s="68"/>
      <c r="R23" s="68"/>
    </row>
    <row r="24" spans="2:23" ht="20.25" x14ac:dyDescent="0.3">
      <c r="C24" s="89" t="s">
        <v>15</v>
      </c>
      <c r="D24" s="94"/>
      <c r="W24" s="95"/>
    </row>
    <row r="25" spans="2:23" x14ac:dyDescent="0.3">
      <c r="D25" s="65"/>
      <c r="F25" s="70"/>
      <c r="G25" s="67"/>
      <c r="M25" s="96"/>
      <c r="N25" s="96"/>
      <c r="O25" s="70"/>
      <c r="P25" s="70"/>
      <c r="Q25" s="70"/>
      <c r="R25" s="70"/>
      <c r="S25" s="70"/>
      <c r="T25" s="70"/>
      <c r="U25" s="70"/>
      <c r="V25" s="70"/>
      <c r="W25" s="97"/>
    </row>
    <row r="26" spans="2:23" ht="20.25" x14ac:dyDescent="0.3">
      <c r="C26" s="71" t="s">
        <v>2</v>
      </c>
      <c r="D26" s="4">
        <v>2025</v>
      </c>
      <c r="F26" s="70"/>
      <c r="G26" s="67"/>
      <c r="M26" s="96"/>
      <c r="N26" s="96"/>
      <c r="O26" s="70"/>
      <c r="P26" s="70"/>
      <c r="Q26" s="70"/>
      <c r="R26" s="70"/>
      <c r="S26" s="70"/>
      <c r="T26" s="70"/>
      <c r="U26" s="70"/>
      <c r="V26" s="70"/>
      <c r="W26" s="97"/>
    </row>
    <row r="27" spans="2:23" x14ac:dyDescent="0.3">
      <c r="D27" s="98" t="s">
        <v>16</v>
      </c>
      <c r="E27" s="74" t="s">
        <v>17</v>
      </c>
      <c r="F27" s="72" t="s">
        <v>18</v>
      </c>
      <c r="G27" s="67"/>
      <c r="M27" s="96"/>
      <c r="N27" s="96"/>
      <c r="O27" s="70"/>
      <c r="P27" s="70"/>
      <c r="Q27" s="70"/>
      <c r="R27" s="70"/>
      <c r="S27" s="70"/>
      <c r="T27" s="70"/>
      <c r="U27" s="70"/>
      <c r="V27" s="70"/>
      <c r="W27" s="70"/>
    </row>
    <row r="28" spans="2:23" ht="20.25" x14ac:dyDescent="0.3">
      <c r="C28" s="99" t="s">
        <v>19</v>
      </c>
      <c r="D28" s="6">
        <v>9563853.8699999992</v>
      </c>
      <c r="E28" s="6">
        <v>4379502.8817534251</v>
      </c>
      <c r="F28" s="6">
        <f>+D28-E28</f>
        <v>5184350.9882465741</v>
      </c>
      <c r="G28" s="2"/>
      <c r="M28" s="100"/>
      <c r="N28" s="100"/>
      <c r="O28" s="92"/>
      <c r="P28" s="92"/>
      <c r="Q28" s="92"/>
      <c r="R28" s="92"/>
      <c r="S28" s="92"/>
      <c r="T28" s="92"/>
      <c r="U28" s="92"/>
      <c r="V28" s="70"/>
      <c r="W28" s="88"/>
    </row>
    <row r="29" spans="2:23" ht="20.25" x14ac:dyDescent="0.3">
      <c r="C29" s="99" t="s">
        <v>20</v>
      </c>
      <c r="D29" s="6">
        <v>6592751.6500000013</v>
      </c>
      <c r="E29" s="6">
        <v>4970007.5610713419</v>
      </c>
      <c r="F29" s="12">
        <f>+D29-E29</f>
        <v>1622744.0889286594</v>
      </c>
      <c r="G29" s="2"/>
      <c r="I29" s="69"/>
      <c r="M29" s="88"/>
      <c r="N29" s="96"/>
      <c r="O29" s="88"/>
      <c r="P29" s="88"/>
      <c r="Q29" s="70"/>
      <c r="R29" s="70"/>
      <c r="S29" s="70"/>
      <c r="T29" s="70"/>
      <c r="U29" s="70"/>
      <c r="V29" s="70"/>
      <c r="W29" s="70"/>
    </row>
    <row r="30" spans="2:23" ht="20.25" x14ac:dyDescent="0.3">
      <c r="C30" s="99" t="s">
        <v>21</v>
      </c>
      <c r="D30" s="6">
        <v>77112011.530000001</v>
      </c>
      <c r="E30" s="6">
        <v>53902628.43</v>
      </c>
      <c r="F30" s="6">
        <f>+D30-E30</f>
        <v>23209383.100000001</v>
      </c>
      <c r="G30" s="2"/>
      <c r="M30" s="88"/>
      <c r="N30" s="96"/>
      <c r="O30" s="88"/>
      <c r="P30" s="88"/>
      <c r="Q30" s="70"/>
      <c r="R30" s="70"/>
      <c r="S30" s="70"/>
      <c r="T30" s="70"/>
      <c r="U30" s="70"/>
      <c r="V30" s="70"/>
      <c r="W30" s="70"/>
    </row>
    <row r="31" spans="2:23" ht="20.25" x14ac:dyDescent="0.3">
      <c r="C31" s="99" t="s">
        <v>22</v>
      </c>
      <c r="D31" s="6">
        <v>2529542.4</v>
      </c>
      <c r="E31" s="6">
        <v>0</v>
      </c>
      <c r="F31" s="6">
        <f>+D31-E31</f>
        <v>2529542.4</v>
      </c>
      <c r="G31" s="2"/>
      <c r="M31" s="88"/>
      <c r="N31" s="96"/>
      <c r="O31" s="88"/>
      <c r="P31" s="88"/>
      <c r="Q31" s="70"/>
      <c r="R31" s="70"/>
      <c r="S31" s="70"/>
      <c r="T31" s="70"/>
      <c r="U31" s="70"/>
      <c r="V31" s="70"/>
      <c r="W31" s="70"/>
    </row>
    <row r="32" spans="2:23" ht="21" thickBot="1" x14ac:dyDescent="0.35">
      <c r="C32" s="101" t="s">
        <v>23</v>
      </c>
      <c r="D32" s="14">
        <f>SUM(D28:D31)</f>
        <v>95798159.450000003</v>
      </c>
      <c r="E32" s="14">
        <f>SUM(E28:E31)</f>
        <v>63252138.872824766</v>
      </c>
      <c r="F32" s="14">
        <f>SUM(F28:F31)</f>
        <v>32546020.577175234</v>
      </c>
      <c r="G32" s="2"/>
      <c r="M32" s="85"/>
      <c r="N32" s="96"/>
      <c r="O32" s="88"/>
      <c r="P32" s="88"/>
      <c r="Q32" s="70"/>
      <c r="R32" s="70"/>
      <c r="S32" s="70"/>
      <c r="T32" s="70"/>
      <c r="U32" s="70"/>
      <c r="V32" s="70"/>
      <c r="W32" s="70"/>
    </row>
    <row r="33" spans="2:24" s="70" customFormat="1" ht="19.5" thickTop="1" x14ac:dyDescent="0.3">
      <c r="C33" s="102"/>
      <c r="D33" s="103"/>
      <c r="E33" s="103"/>
      <c r="F33" s="103"/>
      <c r="G33" s="103"/>
      <c r="H33" s="103"/>
      <c r="I33" s="104"/>
      <c r="J33" s="105"/>
      <c r="K33" s="85"/>
      <c r="L33" s="96"/>
      <c r="M33" s="85"/>
      <c r="N33" s="96"/>
      <c r="O33" s="88"/>
      <c r="P33" s="88"/>
      <c r="W33" s="88"/>
    </row>
    <row r="34" spans="2:24" s="70" customFormat="1" x14ac:dyDescent="0.3">
      <c r="C34" s="102"/>
      <c r="D34" s="103"/>
      <c r="E34" s="103"/>
      <c r="F34" s="103"/>
      <c r="G34" s="103"/>
      <c r="H34" s="103"/>
      <c r="I34" s="104"/>
      <c r="J34" s="105"/>
      <c r="K34" s="85"/>
      <c r="L34" s="96"/>
      <c r="M34" s="85"/>
      <c r="N34" s="96"/>
      <c r="O34" s="88"/>
      <c r="P34" s="88"/>
      <c r="W34" s="88"/>
    </row>
    <row r="35" spans="2:24" x14ac:dyDescent="0.3">
      <c r="B35" s="106" t="s">
        <v>24</v>
      </c>
      <c r="C35" s="106"/>
      <c r="D35" s="106"/>
      <c r="E35" s="106"/>
      <c r="F35" s="106"/>
      <c r="G35" s="106"/>
      <c r="H35" s="106"/>
      <c r="I35" s="107"/>
      <c r="J35" s="165"/>
      <c r="K35" s="64"/>
      <c r="L35" s="63"/>
      <c r="M35" s="100"/>
      <c r="N35" s="100"/>
      <c r="O35" s="70"/>
      <c r="P35" s="88"/>
      <c r="Q35" s="70"/>
      <c r="R35" s="70"/>
      <c r="S35" s="70"/>
      <c r="T35" s="70"/>
      <c r="U35" s="70"/>
      <c r="V35" s="70"/>
      <c r="W35" s="88"/>
    </row>
    <row r="36" spans="2:24" x14ac:dyDescent="0.3">
      <c r="C36" s="108" t="s">
        <v>25</v>
      </c>
      <c r="D36" s="108"/>
      <c r="E36" s="108"/>
      <c r="F36" s="108"/>
      <c r="G36" s="108"/>
      <c r="H36" s="108"/>
      <c r="I36" s="108"/>
      <c r="J36" s="166"/>
      <c r="M36" s="96"/>
      <c r="N36" s="96"/>
      <c r="O36" s="70"/>
      <c r="P36" s="88"/>
      <c r="Q36" s="70"/>
      <c r="R36" s="70"/>
      <c r="S36" s="70"/>
      <c r="T36" s="70"/>
      <c r="U36" s="70"/>
      <c r="V36" s="70"/>
      <c r="W36" s="88"/>
    </row>
    <row r="37" spans="2:24" ht="39" customHeight="1" x14ac:dyDescent="0.3">
      <c r="B37" s="121"/>
      <c r="C37" s="109" t="s">
        <v>26</v>
      </c>
      <c r="D37" s="110" t="s">
        <v>27</v>
      </c>
      <c r="E37" s="110" t="s">
        <v>28</v>
      </c>
      <c r="F37" s="111" t="s">
        <v>29</v>
      </c>
      <c r="G37" s="110" t="s">
        <v>170</v>
      </c>
      <c r="H37" s="112" t="s">
        <v>171</v>
      </c>
      <c r="I37" s="67"/>
      <c r="J37" s="167"/>
      <c r="K37" s="113"/>
      <c r="L37" s="69"/>
      <c r="N37" s="96"/>
      <c r="O37" s="96"/>
      <c r="P37" s="70"/>
      <c r="Q37" s="70"/>
      <c r="R37" s="70"/>
      <c r="S37" s="70"/>
      <c r="T37" s="70"/>
      <c r="U37" s="70"/>
      <c r="V37" s="70"/>
      <c r="W37" s="70"/>
      <c r="X37" s="88"/>
    </row>
    <row r="38" spans="2:24" s="68" customFormat="1" ht="20.25" x14ac:dyDescent="0.3">
      <c r="B38" s="118">
        <v>2611</v>
      </c>
      <c r="C38" s="136" t="s">
        <v>30</v>
      </c>
      <c r="D38" s="164">
        <v>17091235.109999999</v>
      </c>
      <c r="E38" s="164">
        <v>3796174.59</v>
      </c>
      <c r="F38" s="164">
        <v>96966.640000000596</v>
      </c>
      <c r="G38" s="164">
        <v>14419579.210000001</v>
      </c>
      <c r="H38" s="164">
        <f>+D38+E38-G38</f>
        <v>6467830.4899999984</v>
      </c>
      <c r="I38" s="54"/>
      <c r="J38" s="56"/>
      <c r="K38" s="114"/>
      <c r="L38" s="69" t="s">
        <v>172</v>
      </c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85"/>
    </row>
    <row r="39" spans="2:24" s="68" customFormat="1" ht="20.25" x14ac:dyDescent="0.3">
      <c r="B39" s="118">
        <v>2612</v>
      </c>
      <c r="C39" s="136" t="s">
        <v>31</v>
      </c>
      <c r="D39" s="164">
        <v>288647.59999999998</v>
      </c>
      <c r="E39" s="164">
        <v>0</v>
      </c>
      <c r="F39" s="164">
        <v>536.0899999999674</v>
      </c>
      <c r="G39" s="164">
        <v>273325.05</v>
      </c>
      <c r="H39" s="164">
        <f t="shared" ref="H39:H59" si="0">+D39+E39-G39</f>
        <v>15322.549999999988</v>
      </c>
      <c r="I39" s="54"/>
      <c r="J39" s="56"/>
      <c r="K39" s="113"/>
      <c r="L39" s="69"/>
      <c r="N39" s="115"/>
      <c r="O39" s="96"/>
      <c r="P39" s="96"/>
      <c r="Q39" s="96"/>
      <c r="R39" s="96"/>
      <c r="S39" s="96"/>
      <c r="T39" s="96"/>
      <c r="U39" s="96"/>
      <c r="V39" s="96"/>
      <c r="W39" s="96"/>
      <c r="X39" s="85"/>
    </row>
    <row r="40" spans="2:24" s="68" customFormat="1" ht="21" customHeight="1" x14ac:dyDescent="0.3">
      <c r="B40" s="118">
        <v>2613</v>
      </c>
      <c r="C40" s="136" t="s">
        <v>32</v>
      </c>
      <c r="D40" s="164">
        <v>86218869.530000001</v>
      </c>
      <c r="E40" s="164">
        <v>2240391.2599999998</v>
      </c>
      <c r="F40" s="164">
        <v>1734395.6300000027</v>
      </c>
      <c r="G40" s="164">
        <v>65325739.950000003</v>
      </c>
      <c r="H40" s="164">
        <f t="shared" si="0"/>
        <v>23133520.840000004</v>
      </c>
      <c r="I40" s="54"/>
      <c r="J40" s="56"/>
      <c r="K40" s="113"/>
      <c r="L40" s="69"/>
      <c r="N40" s="115"/>
      <c r="O40" s="96"/>
      <c r="P40" s="96"/>
      <c r="Q40" s="96"/>
      <c r="R40" s="96"/>
      <c r="S40" s="96"/>
      <c r="T40" s="85"/>
      <c r="U40" s="96"/>
      <c r="V40" s="96"/>
      <c r="W40" s="96"/>
      <c r="X40" s="85"/>
    </row>
    <row r="41" spans="2:24" s="68" customFormat="1" ht="20.25" x14ac:dyDescent="0.3">
      <c r="B41" s="118">
        <v>2614</v>
      </c>
      <c r="C41" s="136" t="s">
        <v>33</v>
      </c>
      <c r="D41" s="164">
        <v>5679263.9000000004</v>
      </c>
      <c r="E41" s="164">
        <v>122360</v>
      </c>
      <c r="F41" s="164">
        <v>45571.329999999609</v>
      </c>
      <c r="G41" s="164">
        <v>3105371.26</v>
      </c>
      <c r="H41" s="164">
        <f t="shared" si="0"/>
        <v>2696252.6400000006</v>
      </c>
      <c r="I41" s="54"/>
      <c r="J41" s="56"/>
      <c r="K41" s="113"/>
      <c r="L41" s="69"/>
      <c r="N41" s="115"/>
      <c r="O41" s="96"/>
      <c r="P41" s="96"/>
      <c r="Q41" s="96"/>
      <c r="R41" s="96"/>
      <c r="S41" s="96"/>
      <c r="T41" s="96"/>
      <c r="U41" s="96"/>
      <c r="V41" s="96"/>
      <c r="W41" s="96"/>
      <c r="X41" s="85"/>
    </row>
    <row r="42" spans="2:24" s="68" customFormat="1" ht="20.25" x14ac:dyDescent="0.3">
      <c r="B42" s="163">
        <v>2619</v>
      </c>
      <c r="C42" s="119" t="s">
        <v>34</v>
      </c>
      <c r="D42" s="164">
        <v>1398447</v>
      </c>
      <c r="E42" s="164">
        <v>117277.9</v>
      </c>
      <c r="F42" s="164">
        <v>11105.04999999993</v>
      </c>
      <c r="G42" s="164">
        <v>1043896.59</v>
      </c>
      <c r="H42" s="164">
        <f t="shared" si="0"/>
        <v>471828.30999999994</v>
      </c>
      <c r="I42" s="54"/>
      <c r="J42" s="56"/>
      <c r="K42" s="116"/>
      <c r="L42" s="69"/>
      <c r="S42" s="69"/>
      <c r="X42" s="69"/>
    </row>
    <row r="43" spans="2:24" s="68" customFormat="1" ht="20.25" x14ac:dyDescent="0.3">
      <c r="B43" s="163">
        <v>2621</v>
      </c>
      <c r="C43" s="119" t="s">
        <v>35</v>
      </c>
      <c r="D43" s="164">
        <v>243879.7</v>
      </c>
      <c r="E43" s="164">
        <v>0</v>
      </c>
      <c r="F43" s="164">
        <v>4064.5899999999965</v>
      </c>
      <c r="G43" s="164">
        <v>51585.599999999999</v>
      </c>
      <c r="H43" s="164">
        <f t="shared" si="0"/>
        <v>192294.1</v>
      </c>
      <c r="I43" s="54"/>
      <c r="J43" s="56"/>
      <c r="K43" s="117"/>
      <c r="L43" s="69"/>
      <c r="S43" s="69"/>
      <c r="X43" s="69"/>
    </row>
    <row r="44" spans="2:24" s="68" customFormat="1" ht="20.25" x14ac:dyDescent="0.3">
      <c r="B44" s="118">
        <v>2623</v>
      </c>
      <c r="C44" s="136" t="s">
        <v>36</v>
      </c>
      <c r="D44" s="164">
        <v>1988908.47</v>
      </c>
      <c r="E44" s="164">
        <v>0</v>
      </c>
      <c r="F44" s="164">
        <v>14545.020000000019</v>
      </c>
      <c r="G44" s="164">
        <v>1668398.15</v>
      </c>
      <c r="H44" s="164">
        <f t="shared" si="0"/>
        <v>320510.32000000007</v>
      </c>
      <c r="I44" s="54"/>
      <c r="J44" s="56"/>
      <c r="K44" s="117"/>
      <c r="L44" s="69"/>
      <c r="P44" s="69"/>
      <c r="S44" s="69"/>
      <c r="X44" s="69"/>
    </row>
    <row r="45" spans="2:24" s="68" customFormat="1" ht="20.25" x14ac:dyDescent="0.3">
      <c r="B45" s="118">
        <v>2624</v>
      </c>
      <c r="C45" s="136" t="s">
        <v>37</v>
      </c>
      <c r="D45" s="164">
        <v>65372</v>
      </c>
      <c r="E45" s="164">
        <v>0</v>
      </c>
      <c r="F45" s="164">
        <v>412.98999999999796</v>
      </c>
      <c r="G45" s="164">
        <v>62892.04</v>
      </c>
      <c r="H45" s="164">
        <f t="shared" si="0"/>
        <v>2479.9599999999991</v>
      </c>
      <c r="I45" s="54"/>
      <c r="J45" s="56"/>
      <c r="K45" s="117"/>
      <c r="L45" s="69"/>
      <c r="R45" s="69"/>
      <c r="X45" s="69"/>
    </row>
    <row r="46" spans="2:24" s="68" customFormat="1" ht="20.25" x14ac:dyDescent="0.3">
      <c r="B46" s="118">
        <v>2631</v>
      </c>
      <c r="C46" s="136" t="s">
        <v>38</v>
      </c>
      <c r="D46" s="164">
        <v>28371</v>
      </c>
      <c r="E46" s="164">
        <v>373880.2</v>
      </c>
      <c r="F46" s="164">
        <v>340.55000000004657</v>
      </c>
      <c r="G46" s="164">
        <v>391718.02</v>
      </c>
      <c r="H46" s="164">
        <f t="shared" si="0"/>
        <v>10533.179999999993</v>
      </c>
      <c r="I46" s="54"/>
      <c r="J46" s="56"/>
      <c r="K46" s="117"/>
      <c r="L46" s="69"/>
      <c r="N46" s="69"/>
      <c r="R46" s="69"/>
    </row>
    <row r="47" spans="2:24" s="68" customFormat="1" ht="20.25" x14ac:dyDescent="0.3">
      <c r="B47" s="118">
        <v>2641</v>
      </c>
      <c r="C47" s="136" t="s">
        <v>39</v>
      </c>
      <c r="D47" s="164">
        <v>45044960.5</v>
      </c>
      <c r="E47" s="164">
        <v>0</v>
      </c>
      <c r="F47" s="164">
        <v>730087.34999999776</v>
      </c>
      <c r="G47" s="164">
        <v>22604199.649999999</v>
      </c>
      <c r="H47" s="164">
        <f t="shared" si="0"/>
        <v>22440760.850000001</v>
      </c>
      <c r="I47" s="54"/>
      <c r="J47" s="56"/>
      <c r="K47" s="117"/>
      <c r="L47" s="69"/>
      <c r="N47" s="63"/>
      <c r="Q47" s="69"/>
      <c r="R47" s="69"/>
    </row>
    <row r="48" spans="2:24" s="68" customFormat="1" ht="20.25" x14ac:dyDescent="0.3">
      <c r="B48" s="118">
        <v>2642</v>
      </c>
      <c r="C48" s="136" t="s">
        <v>40</v>
      </c>
      <c r="D48" s="164">
        <v>7155114.5700000003</v>
      </c>
      <c r="E48" s="164">
        <v>0</v>
      </c>
      <c r="F48" s="164">
        <v>59544.639999999665</v>
      </c>
      <c r="G48" s="164">
        <v>5426759.2699999996</v>
      </c>
      <c r="H48" s="164">
        <f t="shared" si="0"/>
        <v>1728355.3000000007</v>
      </c>
      <c r="I48" s="54"/>
      <c r="J48" s="56"/>
      <c r="K48" s="117"/>
      <c r="L48" s="69"/>
      <c r="N48" s="69"/>
      <c r="Q48" s="69"/>
      <c r="R48" s="69"/>
    </row>
    <row r="49" spans="2:18" s="68" customFormat="1" ht="20.25" x14ac:dyDescent="0.3">
      <c r="B49" s="118">
        <v>2647</v>
      </c>
      <c r="C49" s="136" t="s">
        <v>41</v>
      </c>
      <c r="D49" s="164">
        <v>2147879.73</v>
      </c>
      <c r="E49" s="164">
        <v>0</v>
      </c>
      <c r="F49" s="164">
        <v>8949.4699999999721</v>
      </c>
      <c r="G49" s="164">
        <v>712963.49</v>
      </c>
      <c r="H49" s="164">
        <f t="shared" si="0"/>
        <v>1434916.24</v>
      </c>
      <c r="I49" s="54"/>
      <c r="J49" s="56"/>
      <c r="K49" s="117"/>
      <c r="L49" s="69"/>
      <c r="N49" s="69"/>
      <c r="Q49" s="69"/>
      <c r="R49" s="69"/>
    </row>
    <row r="50" spans="2:18" s="68" customFormat="1" ht="20.25" x14ac:dyDescent="0.3">
      <c r="B50" s="118">
        <v>2048</v>
      </c>
      <c r="C50" s="136" t="s">
        <v>42</v>
      </c>
      <c r="D50" s="164">
        <v>35923250</v>
      </c>
      <c r="E50" s="164">
        <v>1984148.51</v>
      </c>
      <c r="F50" s="164">
        <v>0</v>
      </c>
      <c r="G50" s="164">
        <v>37907391.509999998</v>
      </c>
      <c r="H50" s="164">
        <f t="shared" si="0"/>
        <v>7</v>
      </c>
      <c r="I50" s="54"/>
      <c r="J50" s="56"/>
      <c r="K50" s="117"/>
      <c r="L50" s="69"/>
      <c r="N50" s="69"/>
      <c r="Q50" s="69"/>
      <c r="R50" s="69"/>
    </row>
    <row r="51" spans="2:18" s="68" customFormat="1" ht="20.25" x14ac:dyDescent="0.3">
      <c r="B51" s="118">
        <v>2652</v>
      </c>
      <c r="C51" s="136" t="s">
        <v>43</v>
      </c>
      <c r="D51" s="164">
        <v>666638.88</v>
      </c>
      <c r="E51" s="164">
        <v>15900</v>
      </c>
      <c r="F51" s="164">
        <v>4666.1199999999953</v>
      </c>
      <c r="G51" s="164">
        <v>353702.18</v>
      </c>
      <c r="H51" s="164">
        <f t="shared" si="0"/>
        <v>328836.7</v>
      </c>
      <c r="I51" s="54"/>
      <c r="J51" s="56"/>
      <c r="K51" s="117"/>
      <c r="L51" s="64"/>
      <c r="N51" s="69"/>
      <c r="O51" s="69"/>
      <c r="R51" s="69"/>
    </row>
    <row r="52" spans="2:18" s="68" customFormat="1" ht="20.25" x14ac:dyDescent="0.3">
      <c r="B52" s="118">
        <v>2654</v>
      </c>
      <c r="C52" s="118" t="s">
        <v>44</v>
      </c>
      <c r="D52" s="164">
        <v>9399252.1999999993</v>
      </c>
      <c r="E52" s="164">
        <v>0</v>
      </c>
      <c r="F52" s="164">
        <v>78326.399999999907</v>
      </c>
      <c r="G52" s="164">
        <v>1638460.42</v>
      </c>
      <c r="H52" s="164">
        <f t="shared" si="0"/>
        <v>7760791.7799999993</v>
      </c>
      <c r="I52" s="54"/>
      <c r="J52" s="56"/>
      <c r="K52" s="117"/>
      <c r="L52" s="64"/>
      <c r="N52" s="69"/>
      <c r="P52" s="64"/>
      <c r="R52" s="69"/>
    </row>
    <row r="53" spans="2:18" s="68" customFormat="1" ht="20.25" x14ac:dyDescent="0.3">
      <c r="B53" s="118">
        <v>2655</v>
      </c>
      <c r="C53" s="136" t="s">
        <v>45</v>
      </c>
      <c r="D53" s="164">
        <v>1640191.44</v>
      </c>
      <c r="E53" s="164">
        <v>739002.86</v>
      </c>
      <c r="F53" s="164">
        <v>2009.910000000149</v>
      </c>
      <c r="G53" s="164">
        <v>2224998.6800000002</v>
      </c>
      <c r="H53" s="164">
        <f t="shared" si="0"/>
        <v>154195.61999999965</v>
      </c>
      <c r="I53" s="54"/>
      <c r="J53" s="56"/>
      <c r="K53" s="117"/>
      <c r="L53" s="69"/>
      <c r="N53" s="69"/>
      <c r="P53" s="69"/>
      <c r="R53" s="69"/>
    </row>
    <row r="54" spans="2:18" s="68" customFormat="1" ht="20.25" x14ac:dyDescent="0.3">
      <c r="B54" s="118">
        <v>2656</v>
      </c>
      <c r="C54" s="119" t="s">
        <v>46</v>
      </c>
      <c r="D54" s="164">
        <v>5591834.3399999999</v>
      </c>
      <c r="E54" s="164">
        <v>1527836.05</v>
      </c>
      <c r="F54" s="164">
        <v>32771.919999999925</v>
      </c>
      <c r="G54" s="164">
        <v>5807406.1299999999</v>
      </c>
      <c r="H54" s="164">
        <f t="shared" si="0"/>
        <v>1312264.2599999998</v>
      </c>
      <c r="I54" s="54"/>
      <c r="J54" s="56"/>
      <c r="K54" s="117"/>
      <c r="L54" s="69"/>
      <c r="N54" s="69"/>
      <c r="P54" s="69"/>
      <c r="R54" s="69"/>
    </row>
    <row r="55" spans="2:18" s="68" customFormat="1" ht="20.25" x14ac:dyDescent="0.3">
      <c r="B55" s="118">
        <v>2657</v>
      </c>
      <c r="C55" s="119" t="s">
        <v>47</v>
      </c>
      <c r="D55" s="164">
        <v>23337.58</v>
      </c>
      <c r="E55" s="164">
        <v>0</v>
      </c>
      <c r="F55" s="164">
        <v>0</v>
      </c>
      <c r="G55" s="164">
        <v>23334.58</v>
      </c>
      <c r="H55" s="164">
        <f t="shared" si="0"/>
        <v>3</v>
      </c>
      <c r="I55" s="54"/>
      <c r="J55" s="56"/>
      <c r="K55" s="117"/>
      <c r="L55" s="69"/>
      <c r="N55" s="69"/>
      <c r="P55" s="69"/>
      <c r="R55" s="69"/>
    </row>
    <row r="56" spans="2:18" s="68" customFormat="1" ht="20.25" x14ac:dyDescent="0.3">
      <c r="B56" s="118">
        <v>2658</v>
      </c>
      <c r="C56" s="119" t="s">
        <v>48</v>
      </c>
      <c r="D56" s="164">
        <v>258992</v>
      </c>
      <c r="E56" s="164">
        <v>54722.66</v>
      </c>
      <c r="F56" s="164">
        <v>0</v>
      </c>
      <c r="G56" s="164">
        <v>313672.65999999997</v>
      </c>
      <c r="H56" s="164">
        <f t="shared" si="0"/>
        <v>42.000000000058208</v>
      </c>
      <c r="I56" s="54"/>
      <c r="J56" s="56"/>
      <c r="K56" s="117"/>
      <c r="L56" s="69"/>
      <c r="N56" s="69"/>
      <c r="P56" s="69"/>
      <c r="R56" s="69"/>
    </row>
    <row r="57" spans="2:18" s="68" customFormat="1" ht="20.25" x14ac:dyDescent="0.3">
      <c r="B57" s="118">
        <v>2662</v>
      </c>
      <c r="C57" s="119" t="s">
        <v>49</v>
      </c>
      <c r="D57" s="164">
        <v>14230.13</v>
      </c>
      <c r="E57" s="164">
        <v>0</v>
      </c>
      <c r="F57" s="164">
        <v>0</v>
      </c>
      <c r="G57" s="164">
        <v>14229.13</v>
      </c>
      <c r="H57" s="164">
        <f t="shared" si="0"/>
        <v>1</v>
      </c>
      <c r="I57" s="54"/>
      <c r="J57" s="56"/>
      <c r="K57" s="117"/>
      <c r="L57" s="69"/>
      <c r="N57" s="69"/>
      <c r="P57" s="69"/>
      <c r="R57" s="69"/>
    </row>
    <row r="58" spans="2:18" s="68" customFormat="1" ht="20.25" x14ac:dyDescent="0.3">
      <c r="B58" s="118">
        <v>269502</v>
      </c>
      <c r="C58" s="119" t="s">
        <v>50</v>
      </c>
      <c r="D58" s="164">
        <v>284528.38</v>
      </c>
      <c r="E58" s="164">
        <v>8068400</v>
      </c>
      <c r="F58" s="164">
        <v>0</v>
      </c>
      <c r="G58" s="164">
        <v>0</v>
      </c>
      <c r="H58" s="164">
        <f t="shared" si="0"/>
        <v>8352928.3799999999</v>
      </c>
      <c r="I58" s="54"/>
      <c r="J58" s="56"/>
      <c r="K58" s="117"/>
      <c r="L58" s="69"/>
      <c r="N58" s="69"/>
      <c r="P58" s="69"/>
      <c r="R58" s="69"/>
    </row>
    <row r="59" spans="2:18" s="121" customFormat="1" ht="20.25" x14ac:dyDescent="0.3">
      <c r="B59" s="118">
        <v>2699</v>
      </c>
      <c r="C59" s="119" t="s">
        <v>51</v>
      </c>
      <c r="D59" s="16">
        <v>18249.88</v>
      </c>
      <c r="E59" s="16">
        <v>0</v>
      </c>
      <c r="F59" s="164">
        <v>0</v>
      </c>
      <c r="G59" s="16">
        <v>18247.88</v>
      </c>
      <c r="H59" s="164">
        <f t="shared" si="0"/>
        <v>2</v>
      </c>
      <c r="I59" s="57"/>
      <c r="J59" s="58"/>
      <c r="K59" s="117"/>
      <c r="L59" s="69"/>
      <c r="N59" s="120"/>
      <c r="P59" s="120"/>
      <c r="R59" s="120"/>
    </row>
    <row r="60" spans="2:18" ht="21" thickBot="1" x14ac:dyDescent="0.35">
      <c r="B60" s="118"/>
      <c r="C60" s="134" t="s">
        <v>52</v>
      </c>
      <c r="D60" s="17">
        <f>SUM(D38:D59)</f>
        <v>221171453.93999997</v>
      </c>
      <c r="E60" s="17">
        <f>SUM(E38:E59)</f>
        <v>19040094.030000001</v>
      </c>
      <c r="F60" s="17">
        <f>SUM(F38:F59)</f>
        <v>2824293.6999999997</v>
      </c>
      <c r="G60" s="17">
        <f>SUM(G38:G59)</f>
        <v>163387871.44999999</v>
      </c>
      <c r="H60" s="17">
        <f>SUM(H38:H59)</f>
        <v>76823676.520000011</v>
      </c>
      <c r="I60" s="2"/>
      <c r="J60" s="168"/>
      <c r="K60" s="117"/>
      <c r="L60" s="122"/>
      <c r="O60" s="68"/>
      <c r="P60" s="67"/>
      <c r="R60" s="67"/>
    </row>
    <row r="61" spans="2:18" ht="21" thickTop="1" x14ac:dyDescent="0.3">
      <c r="B61" s="89"/>
      <c r="C61" s="123"/>
      <c r="D61" s="18"/>
      <c r="E61" s="18"/>
      <c r="F61" s="159"/>
      <c r="G61" s="159"/>
      <c r="H61" s="159"/>
      <c r="I61" s="160"/>
      <c r="J61" s="169"/>
      <c r="K61" s="117"/>
      <c r="L61" s="69"/>
      <c r="O61" s="68"/>
      <c r="R61" s="67"/>
    </row>
    <row r="62" spans="2:18" x14ac:dyDescent="0.3">
      <c r="D62" s="19"/>
      <c r="E62" s="19"/>
      <c r="F62" s="60"/>
      <c r="G62" s="60"/>
      <c r="H62" s="60"/>
      <c r="I62" s="160"/>
      <c r="J62" s="170"/>
      <c r="K62" s="117"/>
      <c r="L62" s="69"/>
      <c r="O62" s="68"/>
      <c r="R62" s="67"/>
    </row>
    <row r="63" spans="2:18" ht="20.25" x14ac:dyDescent="0.3">
      <c r="C63" s="124" t="s">
        <v>53</v>
      </c>
      <c r="D63" s="20">
        <f>D60+D69+E60</f>
        <v>259380738.34999996</v>
      </c>
      <c r="E63" s="20"/>
      <c r="F63" s="20">
        <f>F60+D70</f>
        <v>2877078.4599999995</v>
      </c>
      <c r="G63" s="59">
        <f>G60+D71</f>
        <v>181496337.03999999</v>
      </c>
      <c r="H63" s="59">
        <f>H60+D72</f>
        <v>77884401.310000002</v>
      </c>
      <c r="I63" s="55"/>
      <c r="J63" s="171"/>
      <c r="K63" s="125"/>
      <c r="L63" s="126"/>
      <c r="M63" s="127"/>
      <c r="N63" s="127"/>
      <c r="O63" s="127"/>
      <c r="R63" s="67"/>
    </row>
    <row r="64" spans="2:18" x14ac:dyDescent="0.3">
      <c r="B64" s="82"/>
      <c r="D64" s="8"/>
      <c r="E64" s="8"/>
      <c r="F64" s="2"/>
      <c r="G64" s="8"/>
      <c r="H64" s="8"/>
      <c r="I64" s="8"/>
      <c r="J64" s="171"/>
      <c r="K64" s="128"/>
      <c r="L64" s="129"/>
      <c r="M64" s="130"/>
      <c r="N64" s="130"/>
      <c r="O64" s="130"/>
    </row>
    <row r="65" spans="1:24" x14ac:dyDescent="0.3">
      <c r="B65" s="82"/>
      <c r="C65" s="92"/>
      <c r="D65" s="78"/>
      <c r="E65" s="78"/>
      <c r="F65" s="78"/>
      <c r="G65" s="78"/>
      <c r="H65" s="78"/>
      <c r="I65" s="81"/>
      <c r="J65" s="81"/>
      <c r="K65" s="115"/>
      <c r="L65" s="63"/>
      <c r="M65" s="63"/>
      <c r="N65" s="63"/>
    </row>
    <row r="66" spans="1:24" x14ac:dyDescent="0.3">
      <c r="B66" s="131" t="s">
        <v>54</v>
      </c>
      <c r="C66" s="132"/>
      <c r="D66" s="132"/>
      <c r="E66" s="132"/>
      <c r="F66" s="132"/>
      <c r="G66" s="132"/>
      <c r="H66" s="132"/>
      <c r="I66" s="81"/>
      <c r="J66" s="81"/>
      <c r="K66" s="64"/>
      <c r="L66" s="63"/>
      <c r="M66" s="63"/>
      <c r="N66" s="63"/>
    </row>
    <row r="67" spans="1:24" ht="20.25" x14ac:dyDescent="0.3">
      <c r="B67" s="89"/>
      <c r="C67" s="89" t="s">
        <v>55</v>
      </c>
      <c r="D67" s="94"/>
      <c r="E67" s="89"/>
    </row>
    <row r="68" spans="1:24" ht="20.25" x14ac:dyDescent="0.3">
      <c r="B68" s="89"/>
      <c r="C68" s="89"/>
      <c r="D68" s="133" t="s">
        <v>56</v>
      </c>
      <c r="E68" s="118"/>
    </row>
    <row r="69" spans="1:24" ht="20.25" x14ac:dyDescent="0.3">
      <c r="B69" s="118">
        <v>2683</v>
      </c>
      <c r="C69" s="134" t="s">
        <v>57</v>
      </c>
      <c r="D69" s="16">
        <v>19169190.379999999</v>
      </c>
      <c r="E69" s="118"/>
      <c r="G69" s="67"/>
      <c r="H69" s="135"/>
    </row>
    <row r="70" spans="1:24" ht="20.25" x14ac:dyDescent="0.3">
      <c r="B70" s="89"/>
      <c r="C70" s="136" t="s">
        <v>58</v>
      </c>
      <c r="D70" s="16">
        <v>52784.76</v>
      </c>
      <c r="E70" s="137"/>
      <c r="H70" s="138"/>
    </row>
    <row r="71" spans="1:24" ht="20.25" x14ac:dyDescent="0.3">
      <c r="C71" s="136" t="s">
        <v>59</v>
      </c>
      <c r="D71" s="16">
        <v>18108465.59</v>
      </c>
      <c r="E71" s="137"/>
      <c r="G71" s="67"/>
      <c r="H71" s="121"/>
    </row>
    <row r="72" spans="1:24" ht="21" thickBot="1" x14ac:dyDescent="0.35">
      <c r="B72" s="89"/>
      <c r="C72" s="134" t="s">
        <v>60</v>
      </c>
      <c r="D72" s="14">
        <f>+D69-D71</f>
        <v>1060724.7899999991</v>
      </c>
      <c r="E72" s="137"/>
      <c r="G72" s="67"/>
      <c r="H72" s="121"/>
    </row>
    <row r="73" spans="1:24" ht="21" thickTop="1" x14ac:dyDescent="0.3">
      <c r="B73" s="89"/>
      <c r="C73" s="134"/>
      <c r="D73" s="137"/>
      <c r="E73" s="137"/>
      <c r="G73" s="67"/>
      <c r="H73" s="121"/>
    </row>
    <row r="74" spans="1:24" ht="20.25" x14ac:dyDescent="0.3">
      <c r="B74" s="89"/>
      <c r="C74" s="89"/>
      <c r="D74" s="94"/>
      <c r="E74" s="89"/>
    </row>
    <row r="75" spans="1:24" s="68" customFormat="1" x14ac:dyDescent="0.3">
      <c r="A75" s="65"/>
      <c r="B75" s="131" t="s">
        <v>61</v>
      </c>
      <c r="C75" s="132"/>
      <c r="D75" s="132"/>
      <c r="E75" s="132"/>
      <c r="F75" s="132"/>
      <c r="G75" s="132"/>
      <c r="H75" s="132"/>
      <c r="J75" s="96"/>
      <c r="K75" s="69"/>
      <c r="O75" s="65"/>
      <c r="P75" s="65"/>
      <c r="Q75" s="65"/>
      <c r="R75" s="65"/>
      <c r="S75" s="65"/>
      <c r="T75" s="65"/>
      <c r="U75" s="65"/>
      <c r="V75" s="65"/>
      <c r="W75" s="65"/>
      <c r="X75" s="65"/>
    </row>
    <row r="76" spans="1:24" s="121" customFormat="1" x14ac:dyDescent="0.3">
      <c r="B76" s="139" t="s">
        <v>62</v>
      </c>
      <c r="C76" s="140" t="s">
        <v>2</v>
      </c>
      <c r="D76" s="23">
        <v>2025</v>
      </c>
      <c r="E76" s="141"/>
      <c r="F76" s="68"/>
      <c r="G76" s="68"/>
      <c r="H76" s="68"/>
      <c r="I76" s="68"/>
      <c r="J76" s="96"/>
      <c r="K76" s="69"/>
    </row>
    <row r="77" spans="1:24" s="121" customFormat="1" ht="23.25" customHeight="1" x14ac:dyDescent="0.3">
      <c r="B77" s="65"/>
      <c r="C77" s="65"/>
      <c r="D77" s="88"/>
      <c r="E77" s="141"/>
      <c r="F77" s="68"/>
      <c r="G77" s="68"/>
      <c r="H77" s="68"/>
      <c r="I77" s="68"/>
      <c r="J77" s="96"/>
      <c r="K77" s="69"/>
    </row>
    <row r="78" spans="1:24" s="121" customFormat="1" ht="23.25" customHeight="1" x14ac:dyDescent="0.3">
      <c r="C78" s="138" t="s">
        <v>63</v>
      </c>
      <c r="D78" s="138" t="s">
        <v>64</v>
      </c>
      <c r="E78" s="141" t="s">
        <v>65</v>
      </c>
      <c r="F78" s="68"/>
      <c r="G78" s="68"/>
      <c r="H78" s="68"/>
      <c r="I78" s="68"/>
      <c r="J78" s="85"/>
    </row>
    <row r="79" spans="1:24" s="121" customFormat="1" ht="23.25" customHeight="1" x14ac:dyDescent="0.3">
      <c r="B79" s="143">
        <v>2024</v>
      </c>
      <c r="C79" s="65" t="s">
        <v>66</v>
      </c>
      <c r="D79" s="9">
        <v>66232325.560000002</v>
      </c>
      <c r="F79" s="68"/>
      <c r="G79" s="68"/>
      <c r="H79" s="68"/>
      <c r="I79" s="68"/>
      <c r="J79" s="85"/>
    </row>
    <row r="80" spans="1:24" s="121" customFormat="1" ht="23.25" customHeight="1" x14ac:dyDescent="0.3">
      <c r="B80" s="143">
        <v>45754</v>
      </c>
      <c r="C80" s="65" t="s">
        <v>67</v>
      </c>
      <c r="D80" s="28">
        <v>10879685.970000001</v>
      </c>
      <c r="E80" s="144"/>
      <c r="F80" s="68"/>
      <c r="G80" s="68"/>
      <c r="H80" s="68"/>
      <c r="I80" s="68"/>
      <c r="J80" s="85"/>
    </row>
    <row r="81" spans="2:11" s="121" customFormat="1" ht="23.25" customHeight="1" x14ac:dyDescent="0.3">
      <c r="B81" s="143"/>
      <c r="C81" s="65"/>
      <c r="D81" s="30">
        <f>SUM(D79:D80)</f>
        <v>77112011.530000001</v>
      </c>
      <c r="E81" s="29">
        <f>+D81-E95</f>
        <v>23209383.099999994</v>
      </c>
      <c r="F81" s="68"/>
      <c r="G81" s="68"/>
      <c r="H81" s="68"/>
      <c r="I81" s="68"/>
      <c r="J81" s="85"/>
    </row>
    <row r="82" spans="2:11" s="121" customFormat="1" ht="23.25" customHeight="1" x14ac:dyDescent="0.3">
      <c r="B82" s="65"/>
      <c r="C82" s="65"/>
      <c r="D82" s="85"/>
      <c r="E82" s="144"/>
      <c r="F82" s="68"/>
      <c r="G82" s="68"/>
      <c r="H82" s="68"/>
      <c r="I82" s="68"/>
      <c r="J82" s="96"/>
      <c r="K82" s="69"/>
    </row>
    <row r="83" spans="2:11" s="121" customFormat="1" ht="37.5" x14ac:dyDescent="0.3">
      <c r="B83" s="82" t="s">
        <v>68</v>
      </c>
      <c r="C83" s="82" t="s">
        <v>69</v>
      </c>
      <c r="D83" s="82" t="s">
        <v>64</v>
      </c>
      <c r="E83" s="82" t="s">
        <v>70</v>
      </c>
      <c r="F83" s="145" t="s">
        <v>71</v>
      </c>
      <c r="G83" s="146" t="s">
        <v>173</v>
      </c>
      <c r="H83" s="142"/>
      <c r="I83" s="68"/>
      <c r="J83" s="96"/>
      <c r="K83" s="69"/>
    </row>
    <row r="84" spans="2:11" s="121" customFormat="1" ht="23.25" customHeight="1" x14ac:dyDescent="0.3">
      <c r="B84" s="172">
        <v>45611</v>
      </c>
      <c r="C84" s="65" t="s">
        <v>72</v>
      </c>
      <c r="D84" s="9">
        <v>63989860.409999996</v>
      </c>
      <c r="E84" s="29">
        <v>12797972.08</v>
      </c>
      <c r="F84" s="27">
        <v>3199493.02</v>
      </c>
      <c r="G84" s="27">
        <f t="shared" ref="G84:G88" si="1">+D84-E84-F84</f>
        <v>47992395.309999995</v>
      </c>
      <c r="H84" s="31"/>
      <c r="I84" s="68"/>
      <c r="J84" s="96"/>
      <c r="K84" s="69"/>
    </row>
    <row r="85" spans="2:11" s="121" customFormat="1" ht="23.25" customHeight="1" x14ac:dyDescent="0.3">
      <c r="B85" s="172">
        <v>45638</v>
      </c>
      <c r="C85" s="65" t="s">
        <v>73</v>
      </c>
      <c r="D85" s="9">
        <v>25283007.809999999</v>
      </c>
      <c r="E85" s="29">
        <v>5056601.5599999996</v>
      </c>
      <c r="F85" s="27">
        <v>1264150.3899999999</v>
      </c>
      <c r="G85" s="27">
        <f t="shared" si="1"/>
        <v>18962255.859999999</v>
      </c>
      <c r="H85" s="19"/>
      <c r="I85" s="68"/>
      <c r="J85" s="96"/>
      <c r="K85" s="69"/>
    </row>
    <row r="86" spans="2:11" s="121" customFormat="1" ht="23.25" customHeight="1" x14ac:dyDescent="0.3">
      <c r="B86" s="172">
        <v>45691</v>
      </c>
      <c r="C86" s="65" t="s">
        <v>74</v>
      </c>
      <c r="D86" s="9">
        <v>6137378.0199999996</v>
      </c>
      <c r="E86" s="29">
        <v>1227475.6100000001</v>
      </c>
      <c r="F86" s="27">
        <v>306868.90000000002</v>
      </c>
      <c r="G86" s="27">
        <f t="shared" si="1"/>
        <v>4603033.5099999988</v>
      </c>
      <c r="H86" s="19"/>
      <c r="I86" s="68"/>
      <c r="J86" s="96"/>
      <c r="K86" s="69"/>
    </row>
    <row r="87" spans="2:11" s="121" customFormat="1" ht="23.25" customHeight="1" x14ac:dyDescent="0.3">
      <c r="B87" s="172">
        <v>45712</v>
      </c>
      <c r="C87" s="65" t="s">
        <v>75</v>
      </c>
      <c r="D87" s="9">
        <v>9467345.8300000001</v>
      </c>
      <c r="E87" s="29">
        <v>1893469.17</v>
      </c>
      <c r="F87" s="33">
        <v>473367.29</v>
      </c>
      <c r="G87" s="33">
        <f t="shared" si="1"/>
        <v>7100509.3700000001</v>
      </c>
      <c r="H87" s="60"/>
      <c r="I87" s="68"/>
      <c r="J87" s="96"/>
      <c r="K87" s="69"/>
    </row>
    <row r="88" spans="2:11" s="121" customFormat="1" ht="23.25" customHeight="1" x14ac:dyDescent="0.3">
      <c r="B88" s="172">
        <v>45737</v>
      </c>
      <c r="C88" s="65" t="s">
        <v>76</v>
      </c>
      <c r="D88" s="9">
        <v>27208006.129999999</v>
      </c>
      <c r="E88" s="29">
        <v>5441601.2400000002</v>
      </c>
      <c r="F88" s="33">
        <v>1360400.31</v>
      </c>
      <c r="G88" s="33">
        <f t="shared" si="1"/>
        <v>20406004.580000002</v>
      </c>
      <c r="H88" s="60"/>
      <c r="I88" s="68"/>
      <c r="J88" s="96"/>
      <c r="K88" s="69"/>
    </row>
    <row r="89" spans="2:11" s="121" customFormat="1" ht="23.25" customHeight="1" x14ac:dyDescent="0.3">
      <c r="B89" s="172">
        <v>45756</v>
      </c>
      <c r="C89" s="65" t="s">
        <v>77</v>
      </c>
      <c r="D89" s="9">
        <v>27468899.710000001</v>
      </c>
      <c r="E89" s="29">
        <v>5493779.9400000004</v>
      </c>
      <c r="F89" s="33">
        <v>1373444.99</v>
      </c>
      <c r="G89" s="33">
        <f>+D89-E89-F89</f>
        <v>20601674.780000001</v>
      </c>
      <c r="H89" s="60"/>
      <c r="I89" s="68"/>
      <c r="J89" s="96"/>
      <c r="K89" s="69"/>
    </row>
    <row r="90" spans="2:11" s="121" customFormat="1" ht="23.25" customHeight="1" x14ac:dyDescent="0.3">
      <c r="B90" s="172">
        <v>45791</v>
      </c>
      <c r="C90" s="65" t="s">
        <v>78</v>
      </c>
      <c r="D90" s="9">
        <v>23242085.460000001</v>
      </c>
      <c r="E90" s="29">
        <v>4648417.09</v>
      </c>
      <c r="F90" s="33">
        <v>1162104.27</v>
      </c>
      <c r="G90" s="33">
        <f t="shared" ref="G90:G93" si="2">+D90-E90-F90</f>
        <v>17431564.100000001</v>
      </c>
      <c r="H90" s="60"/>
      <c r="I90" s="68"/>
      <c r="J90" s="96"/>
      <c r="K90" s="69"/>
    </row>
    <row r="91" spans="2:11" s="121" customFormat="1" ht="23.25" customHeight="1" x14ac:dyDescent="0.3">
      <c r="B91" s="172">
        <v>45821</v>
      </c>
      <c r="C91" s="65" t="s">
        <v>79</v>
      </c>
      <c r="D91" s="9">
        <v>39689932.549999997</v>
      </c>
      <c r="E91" s="29">
        <v>7937986.5099999998</v>
      </c>
      <c r="F91" s="33">
        <f>+D91*0.05</f>
        <v>1984496.6274999999</v>
      </c>
      <c r="G91" s="33">
        <f t="shared" si="2"/>
        <v>29767449.412499998</v>
      </c>
      <c r="H91" s="60"/>
      <c r="I91" s="68"/>
      <c r="J91" s="96"/>
      <c r="K91" s="69"/>
    </row>
    <row r="92" spans="2:11" s="121" customFormat="1" ht="23.25" customHeight="1" x14ac:dyDescent="0.3">
      <c r="B92" s="172">
        <v>45867</v>
      </c>
      <c r="C92" s="65" t="s">
        <v>80</v>
      </c>
      <c r="D92" s="9">
        <v>24565548.629999999</v>
      </c>
      <c r="E92" s="29">
        <v>4913109.7300000004</v>
      </c>
      <c r="F92" s="33">
        <f>+D92*0.05</f>
        <v>1228277.4314999999</v>
      </c>
      <c r="G92" s="33">
        <f t="shared" si="2"/>
        <v>18424161.468499999</v>
      </c>
      <c r="H92" s="60"/>
      <c r="I92" s="68"/>
      <c r="J92" s="96"/>
      <c r="K92" s="69"/>
    </row>
    <row r="93" spans="2:11" s="121" customFormat="1" ht="23.25" customHeight="1" x14ac:dyDescent="0.3">
      <c r="B93" s="172">
        <v>45901</v>
      </c>
      <c r="C93" s="65" t="s">
        <v>81</v>
      </c>
      <c r="D93" s="9">
        <v>4633036.63</v>
      </c>
      <c r="E93" s="29">
        <v>926607.33</v>
      </c>
      <c r="F93" s="33">
        <f>+D93*0.05</f>
        <v>231651.8315</v>
      </c>
      <c r="G93" s="33">
        <f t="shared" si="2"/>
        <v>3474777.4685</v>
      </c>
      <c r="H93" s="60"/>
      <c r="I93" s="68"/>
      <c r="J93" s="96"/>
      <c r="K93" s="69"/>
    </row>
    <row r="94" spans="2:11" s="121" customFormat="1" ht="23.25" customHeight="1" x14ac:dyDescent="0.3">
      <c r="B94" s="172">
        <v>45929</v>
      </c>
      <c r="C94" s="65" t="s">
        <v>82</v>
      </c>
      <c r="D94" s="28">
        <v>17828040.84</v>
      </c>
      <c r="E94" s="34">
        <v>3565608.17</v>
      </c>
      <c r="F94" s="35">
        <f>+D94*0.05</f>
        <v>891402.04200000002</v>
      </c>
      <c r="G94" s="35">
        <f>+D94-E94-F94</f>
        <v>13371030.628</v>
      </c>
      <c r="H94" s="60"/>
      <c r="I94" s="68"/>
      <c r="J94" s="96"/>
      <c r="K94" s="69"/>
    </row>
    <row r="95" spans="2:11" s="121" customFormat="1" ht="23.25" customHeight="1" thickBot="1" x14ac:dyDescent="0.35">
      <c r="B95" s="65"/>
      <c r="C95" s="138" t="s">
        <v>83</v>
      </c>
      <c r="D95" s="36">
        <f>SUM(D84:D94)</f>
        <v>269513142.01999998</v>
      </c>
      <c r="E95" s="36">
        <f>SUM(E84:E94)</f>
        <v>53902628.430000007</v>
      </c>
      <c r="F95" s="36">
        <f>SUM(F84:F94)</f>
        <v>13475657.102499997</v>
      </c>
      <c r="G95" s="61">
        <f>SUM(G84:G94)</f>
        <v>202134856.48749995</v>
      </c>
      <c r="H95" s="19"/>
      <c r="I95" s="68"/>
      <c r="J95" s="96"/>
      <c r="K95" s="69"/>
    </row>
    <row r="96" spans="2:11" s="121" customFormat="1" ht="23.25" customHeight="1" thickTop="1" x14ac:dyDescent="0.3">
      <c r="B96" s="65"/>
      <c r="D96" s="9"/>
      <c r="E96" s="68"/>
      <c r="F96" s="68"/>
      <c r="G96" s="68"/>
      <c r="H96" s="68"/>
      <c r="I96" s="68"/>
      <c r="J96" s="96"/>
      <c r="K96" s="69"/>
    </row>
    <row r="97" spans="1:24" s="121" customFormat="1" ht="23.25" customHeight="1" x14ac:dyDescent="0.3">
      <c r="B97" s="37" t="s">
        <v>84</v>
      </c>
      <c r="C97" s="38" t="s">
        <v>85</v>
      </c>
      <c r="D97" s="9"/>
      <c r="E97" s="68"/>
      <c r="F97" s="68"/>
      <c r="G97" s="68"/>
      <c r="H97" s="68"/>
      <c r="I97" s="68"/>
      <c r="J97" s="96"/>
      <c r="K97" s="69"/>
    </row>
    <row r="98" spans="1:24" s="121" customFormat="1" ht="23.25" customHeight="1" x14ac:dyDescent="0.3">
      <c r="B98" s="25"/>
      <c r="C98" s="25" t="s">
        <v>86</v>
      </c>
      <c r="D98" s="9">
        <v>2095466.65</v>
      </c>
      <c r="E98" s="68"/>
      <c r="F98" s="68"/>
      <c r="G98" s="68"/>
      <c r="H98" s="68"/>
      <c r="I98" s="68"/>
      <c r="J98" s="96"/>
      <c r="K98" s="69"/>
    </row>
    <row r="99" spans="1:24" s="121" customFormat="1" ht="23.25" customHeight="1" x14ac:dyDescent="0.3">
      <c r="B99" s="39"/>
      <c r="C99" s="40">
        <v>45658</v>
      </c>
      <c r="D99" s="9">
        <v>60000</v>
      </c>
      <c r="E99" s="68"/>
      <c r="F99" s="68"/>
      <c r="G99" s="68"/>
      <c r="H99" s="68"/>
      <c r="I99" s="68"/>
      <c r="J99" s="96"/>
      <c r="K99" s="69"/>
    </row>
    <row r="100" spans="1:24" s="121" customFormat="1" ht="23.25" customHeight="1" x14ac:dyDescent="0.3">
      <c r="B100" s="1"/>
      <c r="C100" s="40">
        <v>45689</v>
      </c>
      <c r="D100" s="9">
        <v>360000</v>
      </c>
      <c r="E100" s="68"/>
      <c r="F100" s="68"/>
      <c r="G100" s="68"/>
      <c r="H100" s="68"/>
      <c r="I100" s="68"/>
      <c r="J100" s="96"/>
      <c r="K100" s="69"/>
    </row>
    <row r="101" spans="1:24" s="121" customFormat="1" ht="23.25" customHeight="1" x14ac:dyDescent="0.3">
      <c r="B101" s="1"/>
      <c r="C101" s="40">
        <v>45736</v>
      </c>
      <c r="D101" s="9">
        <v>60000.002800000002</v>
      </c>
      <c r="E101" s="68"/>
      <c r="F101" s="68"/>
      <c r="G101" s="68"/>
      <c r="H101" s="68"/>
      <c r="I101" s="68"/>
      <c r="J101" s="96"/>
      <c r="K101" s="69"/>
    </row>
    <row r="102" spans="1:24" s="121" customFormat="1" ht="23.25" customHeight="1" x14ac:dyDescent="0.3">
      <c r="B102" s="1"/>
      <c r="C102" s="40">
        <v>45748</v>
      </c>
      <c r="D102" s="9">
        <v>360000</v>
      </c>
      <c r="E102" s="68"/>
      <c r="F102" s="68"/>
      <c r="G102" s="68"/>
      <c r="H102" s="68"/>
      <c r="I102" s="68"/>
      <c r="J102" s="96"/>
      <c r="K102" s="69"/>
    </row>
    <row r="103" spans="1:24" s="121" customFormat="1" ht="23.25" customHeight="1" x14ac:dyDescent="0.3">
      <c r="B103" s="1"/>
      <c r="C103" s="40">
        <v>45778</v>
      </c>
      <c r="D103" s="9">
        <v>270000</v>
      </c>
      <c r="E103" s="68"/>
      <c r="F103" s="68"/>
      <c r="G103" s="68"/>
      <c r="H103" s="68"/>
      <c r="I103" s="68"/>
      <c r="J103" s="96"/>
      <c r="K103" s="69"/>
    </row>
    <row r="104" spans="1:24" s="121" customFormat="1" ht="23.25" customHeight="1" x14ac:dyDescent="0.3">
      <c r="B104" s="1"/>
      <c r="C104" s="40">
        <v>45809</v>
      </c>
      <c r="D104" s="9">
        <v>210000</v>
      </c>
      <c r="E104" s="68"/>
      <c r="F104" s="68"/>
      <c r="G104" s="68"/>
      <c r="H104" s="68"/>
      <c r="I104" s="68"/>
      <c r="J104" s="96"/>
      <c r="K104" s="69"/>
    </row>
    <row r="105" spans="1:24" s="121" customFormat="1" ht="23.25" customHeight="1" x14ac:dyDescent="0.3">
      <c r="B105" s="1"/>
      <c r="C105" s="40">
        <v>45839</v>
      </c>
      <c r="D105" s="9">
        <v>75000</v>
      </c>
      <c r="E105" s="68"/>
      <c r="F105" s="68"/>
      <c r="G105" s="68"/>
      <c r="H105" s="68"/>
      <c r="I105" s="68"/>
      <c r="J105" s="96"/>
      <c r="K105" s="69"/>
    </row>
    <row r="106" spans="1:24" s="121" customFormat="1" ht="23.25" customHeight="1" x14ac:dyDescent="0.3">
      <c r="B106" s="1"/>
      <c r="C106" s="40">
        <v>45870</v>
      </c>
      <c r="D106" s="9">
        <v>375000</v>
      </c>
      <c r="E106" s="68"/>
      <c r="F106" s="68"/>
      <c r="G106" s="68"/>
      <c r="H106" s="68"/>
      <c r="I106" s="68"/>
      <c r="J106" s="96"/>
      <c r="K106" s="69"/>
    </row>
    <row r="107" spans="1:24" s="121" customFormat="1" ht="23.25" customHeight="1" x14ac:dyDescent="0.3">
      <c r="B107" s="1"/>
      <c r="C107" s="40">
        <v>45901</v>
      </c>
      <c r="D107" s="9">
        <v>150000</v>
      </c>
      <c r="E107" s="68"/>
      <c r="F107" s="68"/>
      <c r="G107" s="68"/>
      <c r="H107" s="68"/>
      <c r="I107" s="68"/>
      <c r="J107" s="96"/>
      <c r="K107" s="69"/>
    </row>
    <row r="108" spans="1:24" s="121" customFormat="1" ht="23.25" customHeight="1" thickBot="1" x14ac:dyDescent="0.35">
      <c r="B108" s="11"/>
      <c r="C108" s="41" t="s">
        <v>83</v>
      </c>
      <c r="D108" s="42">
        <f>SUM(D98:D107)</f>
        <v>4015466.6527999998</v>
      </c>
      <c r="E108" s="68"/>
      <c r="F108" s="68"/>
      <c r="G108" s="68"/>
      <c r="H108" s="68"/>
      <c r="I108" s="68"/>
      <c r="J108" s="96"/>
      <c r="K108" s="69"/>
    </row>
    <row r="109" spans="1:24" s="121" customFormat="1" ht="23.25" customHeight="1" thickTop="1" x14ac:dyDescent="0.3">
      <c r="B109" s="25"/>
      <c r="C109" s="38"/>
      <c r="D109" s="44"/>
      <c r="E109" s="68"/>
      <c r="F109" s="68"/>
      <c r="G109" s="68"/>
      <c r="H109" s="68"/>
      <c r="I109" s="68"/>
      <c r="J109" s="96"/>
      <c r="K109" s="69"/>
    </row>
    <row r="110" spans="1:24" s="68" customFormat="1" ht="23.25" customHeight="1" thickBot="1" x14ac:dyDescent="0.35">
      <c r="A110" s="65"/>
      <c r="B110" s="1"/>
      <c r="C110" s="38" t="s">
        <v>87</v>
      </c>
      <c r="D110" s="162">
        <f>+D108+D95</f>
        <v>273528608.6728</v>
      </c>
      <c r="J110" s="96"/>
      <c r="K110" s="69"/>
      <c r="O110" s="65"/>
      <c r="P110" s="65"/>
      <c r="Q110" s="65"/>
      <c r="R110" s="65"/>
      <c r="S110" s="65"/>
      <c r="T110" s="65"/>
      <c r="U110" s="65"/>
      <c r="V110" s="65"/>
      <c r="W110" s="65"/>
      <c r="X110" s="65"/>
    </row>
    <row r="111" spans="1:24" ht="19.5" thickTop="1" x14ac:dyDescent="0.3">
      <c r="C111" s="138"/>
      <c r="G111" s="67"/>
      <c r="H111" s="135"/>
      <c r="J111" s="100"/>
    </row>
    <row r="112" spans="1:24" x14ac:dyDescent="0.3">
      <c r="C112" s="138"/>
      <c r="G112" s="67"/>
      <c r="H112" s="135"/>
      <c r="J112" s="100"/>
    </row>
    <row r="113" spans="2:14" x14ac:dyDescent="0.3">
      <c r="B113" s="131" t="s">
        <v>88</v>
      </c>
      <c r="C113" s="147"/>
      <c r="D113" s="131"/>
      <c r="E113" s="131"/>
      <c r="F113" s="131"/>
      <c r="G113" s="74"/>
      <c r="H113" s="69"/>
      <c r="I113" s="63"/>
      <c r="K113" s="64"/>
      <c r="L113" s="63"/>
      <c r="M113" s="63"/>
      <c r="N113" s="63"/>
    </row>
    <row r="114" spans="2:14" ht="20.25" x14ac:dyDescent="0.3">
      <c r="C114" s="89" t="s">
        <v>89</v>
      </c>
    </row>
    <row r="115" spans="2:14" ht="19.5" thickBot="1" x14ac:dyDescent="0.35"/>
    <row r="116" spans="2:14" s="68" customFormat="1" ht="19.5" thickBot="1" x14ac:dyDescent="0.35">
      <c r="C116" s="148" t="s">
        <v>90</v>
      </c>
      <c r="D116" s="149" t="s">
        <v>91</v>
      </c>
      <c r="E116" s="150" t="s">
        <v>92</v>
      </c>
      <c r="F116" s="151" t="s">
        <v>56</v>
      </c>
      <c r="G116" s="74"/>
      <c r="H116" s="69"/>
      <c r="J116" s="96"/>
      <c r="K116" s="69"/>
    </row>
    <row r="117" spans="2:14" s="68" customFormat="1" x14ac:dyDescent="0.3">
      <c r="C117" s="152" t="s">
        <v>93</v>
      </c>
      <c r="D117" s="172">
        <v>45882</v>
      </c>
      <c r="E117" s="161" t="s">
        <v>94</v>
      </c>
      <c r="F117" s="50">
        <v>1224096.6000000001</v>
      </c>
      <c r="G117" s="74"/>
      <c r="H117" s="69"/>
      <c r="J117" s="96"/>
      <c r="K117" s="69"/>
    </row>
    <row r="118" spans="2:14" s="68" customFormat="1" x14ac:dyDescent="0.3">
      <c r="C118" s="152" t="s">
        <v>95</v>
      </c>
      <c r="D118" s="172">
        <v>45922</v>
      </c>
      <c r="E118" s="161" t="s">
        <v>96</v>
      </c>
      <c r="F118" s="50">
        <v>18880</v>
      </c>
      <c r="G118" s="74"/>
      <c r="H118" s="69"/>
      <c r="J118" s="96"/>
      <c r="K118" s="69"/>
    </row>
    <row r="119" spans="2:14" s="68" customFormat="1" x14ac:dyDescent="0.3">
      <c r="C119" s="152" t="s">
        <v>97</v>
      </c>
      <c r="D119" s="172">
        <v>45911</v>
      </c>
      <c r="E119" s="161" t="s">
        <v>98</v>
      </c>
      <c r="F119" s="50">
        <v>14750</v>
      </c>
      <c r="G119" s="74"/>
      <c r="H119" s="69"/>
      <c r="J119" s="96"/>
      <c r="K119" s="69"/>
    </row>
    <row r="120" spans="2:14" s="68" customFormat="1" x14ac:dyDescent="0.3">
      <c r="C120" s="152" t="s">
        <v>99</v>
      </c>
      <c r="D120" s="172">
        <v>45927</v>
      </c>
      <c r="E120" s="161" t="s">
        <v>100</v>
      </c>
      <c r="F120" s="50">
        <v>243531.85</v>
      </c>
      <c r="G120" s="74"/>
      <c r="H120" s="69"/>
      <c r="J120" s="96"/>
      <c r="K120" s="69"/>
    </row>
    <row r="121" spans="2:14" s="68" customFormat="1" x14ac:dyDescent="0.3">
      <c r="C121" s="152" t="s">
        <v>99</v>
      </c>
      <c r="D121" s="172">
        <v>45927</v>
      </c>
      <c r="E121" s="161" t="s">
        <v>101</v>
      </c>
      <c r="F121" s="50">
        <v>329191.79000000004</v>
      </c>
      <c r="G121" s="74"/>
      <c r="H121" s="69"/>
      <c r="J121" s="96"/>
      <c r="K121" s="69"/>
    </row>
    <row r="122" spans="2:14" s="68" customFormat="1" x14ac:dyDescent="0.3">
      <c r="C122" s="152" t="s">
        <v>102</v>
      </c>
      <c r="D122" s="172">
        <v>45927</v>
      </c>
      <c r="E122" s="161" t="s">
        <v>103</v>
      </c>
      <c r="F122" s="50">
        <v>16341</v>
      </c>
      <c r="G122" s="74"/>
      <c r="H122" s="69"/>
      <c r="J122" s="96"/>
      <c r="K122" s="69"/>
    </row>
    <row r="123" spans="2:14" s="68" customFormat="1" x14ac:dyDescent="0.3">
      <c r="C123" s="152" t="s">
        <v>104</v>
      </c>
      <c r="D123" s="172">
        <v>45917</v>
      </c>
      <c r="E123" s="161" t="s">
        <v>105</v>
      </c>
      <c r="F123" s="50">
        <v>57494.025000000001</v>
      </c>
      <c r="G123" s="74"/>
      <c r="H123" s="69"/>
      <c r="J123" s="96"/>
      <c r="K123" s="69"/>
    </row>
    <row r="124" spans="2:14" s="68" customFormat="1" x14ac:dyDescent="0.3">
      <c r="C124" s="152" t="s">
        <v>106</v>
      </c>
      <c r="D124" s="172">
        <v>45925</v>
      </c>
      <c r="E124" s="161" t="s">
        <v>107</v>
      </c>
      <c r="F124" s="50">
        <v>5310</v>
      </c>
      <c r="G124" s="74"/>
      <c r="H124" s="69"/>
      <c r="J124" s="96"/>
      <c r="K124" s="69"/>
    </row>
    <row r="125" spans="2:14" s="68" customFormat="1" x14ac:dyDescent="0.3">
      <c r="C125" s="152" t="s">
        <v>108</v>
      </c>
      <c r="D125" s="172">
        <v>45911</v>
      </c>
      <c r="E125" s="161" t="s">
        <v>109</v>
      </c>
      <c r="F125" s="50">
        <v>239127</v>
      </c>
      <c r="G125" s="74"/>
      <c r="H125" s="69"/>
      <c r="J125" s="96"/>
      <c r="K125" s="69"/>
    </row>
    <row r="126" spans="2:14" s="68" customFormat="1" x14ac:dyDescent="0.3">
      <c r="C126" s="152" t="s">
        <v>110</v>
      </c>
      <c r="D126" s="172">
        <v>45930</v>
      </c>
      <c r="E126" s="161" t="s">
        <v>111</v>
      </c>
      <c r="F126" s="50">
        <v>427217.38</v>
      </c>
      <c r="G126" s="74"/>
      <c r="H126" s="69"/>
      <c r="J126" s="96"/>
      <c r="K126" s="69"/>
    </row>
    <row r="127" spans="2:14" s="68" customFormat="1" x14ac:dyDescent="0.3">
      <c r="C127" s="152" t="s">
        <v>112</v>
      </c>
      <c r="D127" s="172">
        <v>45904</v>
      </c>
      <c r="E127" s="161" t="s">
        <v>113</v>
      </c>
      <c r="F127" s="50">
        <v>123975.0834</v>
      </c>
      <c r="G127" s="74"/>
      <c r="H127" s="69"/>
      <c r="J127" s="96"/>
      <c r="K127" s="69"/>
    </row>
    <row r="128" spans="2:14" s="68" customFormat="1" x14ac:dyDescent="0.3">
      <c r="C128" s="152" t="s">
        <v>112</v>
      </c>
      <c r="D128" s="172">
        <v>45925</v>
      </c>
      <c r="E128" s="161" t="s">
        <v>114</v>
      </c>
      <c r="F128" s="50">
        <v>123975.0834</v>
      </c>
      <c r="G128" s="74"/>
      <c r="H128" s="69"/>
      <c r="J128" s="96"/>
      <c r="K128" s="69"/>
    </row>
    <row r="129" spans="3:11" s="68" customFormat="1" x14ac:dyDescent="0.3">
      <c r="C129" s="152" t="s">
        <v>112</v>
      </c>
      <c r="D129" s="172">
        <v>45923</v>
      </c>
      <c r="E129" s="161" t="s">
        <v>115</v>
      </c>
      <c r="F129" s="50">
        <v>88753.936000000002</v>
      </c>
      <c r="G129" s="74"/>
      <c r="H129" s="69"/>
      <c r="J129" s="96"/>
      <c r="K129" s="69"/>
    </row>
    <row r="130" spans="3:11" s="68" customFormat="1" x14ac:dyDescent="0.3">
      <c r="C130" s="152" t="s">
        <v>116</v>
      </c>
      <c r="D130" s="172">
        <v>45930</v>
      </c>
      <c r="E130" s="161" t="s">
        <v>117</v>
      </c>
      <c r="F130" s="50">
        <v>65332</v>
      </c>
      <c r="G130" s="74"/>
      <c r="H130" s="69"/>
      <c r="J130" s="96"/>
      <c r="K130" s="69"/>
    </row>
    <row r="131" spans="3:11" s="68" customFormat="1" x14ac:dyDescent="0.3">
      <c r="C131" s="152" t="s">
        <v>118</v>
      </c>
      <c r="D131" s="172">
        <v>45861</v>
      </c>
      <c r="E131" s="161" t="s">
        <v>119</v>
      </c>
      <c r="F131" s="50">
        <v>4500</v>
      </c>
      <c r="G131" s="74"/>
      <c r="H131" s="69"/>
      <c r="J131" s="96"/>
      <c r="K131" s="69"/>
    </row>
    <row r="132" spans="3:11" s="68" customFormat="1" x14ac:dyDescent="0.3">
      <c r="C132" s="152" t="s">
        <v>120</v>
      </c>
      <c r="D132" s="172">
        <v>45546</v>
      </c>
      <c r="E132" s="161" t="s">
        <v>121</v>
      </c>
      <c r="F132" s="50">
        <v>10000</v>
      </c>
      <c r="G132" s="74"/>
      <c r="H132" s="69"/>
      <c r="J132" s="96"/>
      <c r="K132" s="69"/>
    </row>
    <row r="133" spans="3:11" s="68" customFormat="1" x14ac:dyDescent="0.3">
      <c r="C133" s="152" t="s">
        <v>122</v>
      </c>
      <c r="D133" s="172">
        <v>45922</v>
      </c>
      <c r="E133" s="161" t="s">
        <v>123</v>
      </c>
      <c r="F133" s="50">
        <v>21500</v>
      </c>
      <c r="G133" s="74"/>
      <c r="H133" s="69"/>
      <c r="J133" s="96"/>
      <c r="K133" s="69"/>
    </row>
    <row r="134" spans="3:11" s="68" customFormat="1" x14ac:dyDescent="0.3">
      <c r="C134" s="152" t="s">
        <v>124</v>
      </c>
      <c r="D134" s="172">
        <v>45923</v>
      </c>
      <c r="E134" s="161" t="s">
        <v>125</v>
      </c>
      <c r="F134" s="50">
        <v>6857.1</v>
      </c>
      <c r="G134" s="74"/>
      <c r="H134" s="69"/>
      <c r="J134" s="96"/>
      <c r="K134" s="69"/>
    </row>
    <row r="135" spans="3:11" s="68" customFormat="1" x14ac:dyDescent="0.3">
      <c r="C135" s="152" t="s">
        <v>126</v>
      </c>
      <c r="D135" s="172">
        <v>45930</v>
      </c>
      <c r="E135" s="161" t="s">
        <v>127</v>
      </c>
      <c r="F135" s="50">
        <v>52226.8</v>
      </c>
      <c r="G135" s="74"/>
      <c r="H135" s="69"/>
      <c r="J135" s="96"/>
      <c r="K135" s="69"/>
    </row>
    <row r="136" spans="3:11" s="68" customFormat="1" x14ac:dyDescent="0.3">
      <c r="C136" s="152" t="s">
        <v>128</v>
      </c>
      <c r="D136" s="172">
        <v>45925</v>
      </c>
      <c r="E136" s="161" t="s">
        <v>129</v>
      </c>
      <c r="F136" s="50">
        <v>1200</v>
      </c>
      <c r="G136" s="74"/>
      <c r="H136" s="69"/>
      <c r="J136" s="96"/>
      <c r="K136" s="69"/>
    </row>
    <row r="137" spans="3:11" s="68" customFormat="1" x14ac:dyDescent="0.3">
      <c r="C137" s="152" t="s">
        <v>128</v>
      </c>
      <c r="D137" s="172">
        <v>45928</v>
      </c>
      <c r="E137" s="161" t="s">
        <v>130</v>
      </c>
      <c r="F137" s="50">
        <v>3900</v>
      </c>
      <c r="G137" s="74"/>
      <c r="H137" s="69"/>
      <c r="J137" s="96"/>
      <c r="K137" s="69"/>
    </row>
    <row r="138" spans="3:11" s="68" customFormat="1" x14ac:dyDescent="0.3">
      <c r="C138" s="152" t="s">
        <v>131</v>
      </c>
      <c r="D138" s="172">
        <v>45904</v>
      </c>
      <c r="E138" s="161" t="s">
        <v>132</v>
      </c>
      <c r="F138" s="50">
        <v>10000</v>
      </c>
      <c r="G138" s="74"/>
      <c r="H138" s="69"/>
      <c r="J138" s="96"/>
      <c r="K138" s="69"/>
    </row>
    <row r="139" spans="3:11" s="68" customFormat="1" x14ac:dyDescent="0.3">
      <c r="C139" s="152" t="s">
        <v>133</v>
      </c>
      <c r="D139" s="172">
        <v>45918</v>
      </c>
      <c r="E139" s="161" t="s">
        <v>134</v>
      </c>
      <c r="F139" s="50">
        <v>159850.00159999999</v>
      </c>
      <c r="G139" s="74"/>
      <c r="H139" s="69"/>
      <c r="J139" s="96"/>
      <c r="K139" s="69"/>
    </row>
    <row r="140" spans="3:11" s="68" customFormat="1" x14ac:dyDescent="0.3">
      <c r="C140" s="152" t="s">
        <v>135</v>
      </c>
      <c r="D140" s="172">
        <v>45923</v>
      </c>
      <c r="E140" s="161" t="s">
        <v>136</v>
      </c>
      <c r="F140" s="50">
        <v>236000</v>
      </c>
      <c r="G140" s="74"/>
      <c r="H140" s="69"/>
      <c r="J140" s="96"/>
      <c r="K140" s="69"/>
    </row>
    <row r="141" spans="3:11" s="68" customFormat="1" x14ac:dyDescent="0.3">
      <c r="C141" s="152" t="s">
        <v>137</v>
      </c>
      <c r="D141" s="172">
        <v>45922</v>
      </c>
      <c r="E141" s="161" t="s">
        <v>138</v>
      </c>
      <c r="F141" s="50">
        <v>83000.02</v>
      </c>
      <c r="G141" s="74"/>
      <c r="H141" s="69"/>
      <c r="J141" s="96"/>
      <c r="K141" s="69"/>
    </row>
    <row r="142" spans="3:11" s="68" customFormat="1" x14ac:dyDescent="0.3">
      <c r="C142" s="152" t="s">
        <v>139</v>
      </c>
      <c r="D142" s="172">
        <v>45902</v>
      </c>
      <c r="E142" s="161" t="s">
        <v>140</v>
      </c>
      <c r="F142" s="50">
        <v>9794</v>
      </c>
      <c r="G142" s="74"/>
      <c r="H142" s="69"/>
      <c r="J142" s="96"/>
      <c r="K142" s="69"/>
    </row>
    <row r="143" spans="3:11" s="68" customFormat="1" x14ac:dyDescent="0.3">
      <c r="C143" s="152" t="s">
        <v>141</v>
      </c>
      <c r="D143" s="172">
        <v>45910</v>
      </c>
      <c r="E143" s="161" t="s">
        <v>142</v>
      </c>
      <c r="F143" s="50">
        <v>19072.634999999998</v>
      </c>
      <c r="G143" s="74"/>
      <c r="H143" s="69"/>
      <c r="J143" s="96"/>
      <c r="K143" s="69"/>
    </row>
    <row r="144" spans="3:11" s="68" customFormat="1" x14ac:dyDescent="0.3">
      <c r="C144" s="152" t="s">
        <v>141</v>
      </c>
      <c r="D144" s="172">
        <v>45910</v>
      </c>
      <c r="E144" s="161" t="s">
        <v>143</v>
      </c>
      <c r="F144" s="50">
        <v>21257.546599999998</v>
      </c>
      <c r="G144" s="74"/>
      <c r="H144" s="69"/>
      <c r="J144" s="96"/>
      <c r="K144" s="69"/>
    </row>
    <row r="145" spans="1:24" s="68" customFormat="1" x14ac:dyDescent="0.3">
      <c r="C145" s="152" t="s">
        <v>144</v>
      </c>
      <c r="D145" s="172">
        <v>45930</v>
      </c>
      <c r="E145" s="161" t="s">
        <v>145</v>
      </c>
      <c r="F145" s="50">
        <v>4500</v>
      </c>
      <c r="G145" s="74"/>
      <c r="H145" s="69"/>
      <c r="J145" s="96"/>
      <c r="K145" s="69"/>
    </row>
    <row r="146" spans="1:24" s="68" customFormat="1" x14ac:dyDescent="0.3">
      <c r="C146" s="152" t="s">
        <v>146</v>
      </c>
      <c r="D146" s="172">
        <v>45945</v>
      </c>
      <c r="E146" s="161" t="s">
        <v>147</v>
      </c>
      <c r="F146" s="50">
        <v>211770.47479999997</v>
      </c>
      <c r="G146" s="74"/>
      <c r="H146" s="69"/>
      <c r="J146" s="96"/>
      <c r="K146" s="69"/>
    </row>
    <row r="147" spans="1:24" s="68" customFormat="1" ht="21" thickBot="1" x14ac:dyDescent="0.35">
      <c r="B147" s="153"/>
      <c r="C147" s="263"/>
      <c r="D147" s="263"/>
      <c r="E147" s="263"/>
      <c r="F147" s="162">
        <f>SUM(F117:F146)</f>
        <v>3833404.3257999998</v>
      </c>
      <c r="G147" s="74"/>
      <c r="H147" s="69"/>
      <c r="J147" s="96"/>
      <c r="K147" s="69"/>
    </row>
    <row r="148" spans="1:24" ht="19.5" thickTop="1" x14ac:dyDescent="0.3">
      <c r="C148" s="138"/>
      <c r="G148" s="67"/>
      <c r="H148" s="135"/>
      <c r="J148" s="100"/>
    </row>
    <row r="149" spans="1:24" s="68" customFormat="1" x14ac:dyDescent="0.3">
      <c r="A149" s="65"/>
      <c r="B149" s="106" t="s">
        <v>148</v>
      </c>
      <c r="C149" s="106"/>
      <c r="D149" s="106"/>
      <c r="E149" s="106"/>
      <c r="F149" s="106"/>
      <c r="G149" s="74"/>
      <c r="H149" s="69"/>
      <c r="I149" s="107"/>
      <c r="J149" s="165"/>
      <c r="K149" s="69"/>
      <c r="O149" s="65"/>
      <c r="P149" s="65"/>
      <c r="Q149" s="65"/>
      <c r="R149" s="65"/>
      <c r="S149" s="65"/>
      <c r="T149" s="65"/>
      <c r="U149" s="65"/>
      <c r="V149" s="65"/>
      <c r="W149" s="65"/>
      <c r="X149" s="65"/>
    </row>
    <row r="150" spans="1:24" s="68" customFormat="1" ht="20.25" x14ac:dyDescent="0.3">
      <c r="A150" s="65"/>
      <c r="B150" s="65"/>
      <c r="C150" s="154" t="s">
        <v>149</v>
      </c>
      <c r="D150" s="154"/>
      <c r="E150" s="154"/>
      <c r="F150" s="154"/>
      <c r="G150" s="154"/>
      <c r="H150" s="154"/>
      <c r="J150" s="96"/>
      <c r="K150" s="69"/>
      <c r="O150" s="65"/>
      <c r="P150" s="65"/>
      <c r="Q150" s="65"/>
      <c r="R150" s="65"/>
      <c r="S150" s="65"/>
      <c r="T150" s="65"/>
      <c r="U150" s="65"/>
      <c r="V150" s="65"/>
      <c r="W150" s="65"/>
      <c r="X150" s="65"/>
    </row>
    <row r="151" spans="1:24" s="68" customFormat="1" x14ac:dyDescent="0.3">
      <c r="A151" s="65"/>
      <c r="B151" s="65"/>
      <c r="C151" s="65"/>
      <c r="D151" s="67"/>
      <c r="E151" s="65"/>
      <c r="F151" s="67"/>
      <c r="G151" s="67"/>
      <c r="H151" s="67"/>
      <c r="J151" s="96"/>
      <c r="K151" s="69"/>
      <c r="O151" s="65"/>
      <c r="P151" s="65"/>
      <c r="Q151" s="65"/>
      <c r="R151" s="65"/>
      <c r="S151" s="65"/>
      <c r="T151" s="65"/>
      <c r="U151" s="65"/>
      <c r="V151" s="65"/>
      <c r="W151" s="65"/>
      <c r="X151" s="65"/>
    </row>
    <row r="152" spans="1:24" s="68" customFormat="1" ht="20.25" x14ac:dyDescent="0.3">
      <c r="A152" s="65"/>
      <c r="B152" s="65"/>
      <c r="C152" s="71" t="s">
        <v>2</v>
      </c>
      <c r="D152" s="46">
        <v>45901</v>
      </c>
      <c r="E152" s="72"/>
      <c r="F152" s="74"/>
      <c r="G152" s="72"/>
      <c r="H152" s="67"/>
      <c r="J152" s="96"/>
      <c r="K152" s="69"/>
      <c r="L152" s="70"/>
      <c r="O152" s="65"/>
      <c r="P152" s="65"/>
      <c r="Q152" s="65"/>
      <c r="R152" s="65"/>
      <c r="S152" s="65"/>
      <c r="T152" s="65"/>
      <c r="U152" s="65"/>
      <c r="V152" s="65"/>
      <c r="W152" s="65"/>
      <c r="X152" s="65"/>
    </row>
    <row r="153" spans="1:24" s="68" customFormat="1" ht="20.25" customHeight="1" x14ac:dyDescent="0.3">
      <c r="A153" s="65"/>
      <c r="B153" s="65"/>
      <c r="C153" s="155" t="s">
        <v>150</v>
      </c>
      <c r="D153" s="6">
        <v>0</v>
      </c>
      <c r="E153" s="156"/>
      <c r="F153" s="70"/>
      <c r="G153" s="156"/>
      <c r="H153" s="67"/>
      <c r="J153" s="96"/>
      <c r="K153" s="69"/>
      <c r="O153" s="65"/>
      <c r="P153" s="65"/>
      <c r="Q153" s="65"/>
      <c r="R153" s="65"/>
      <c r="S153" s="65"/>
      <c r="T153" s="65"/>
      <c r="U153" s="65"/>
      <c r="V153" s="65"/>
      <c r="W153" s="65"/>
      <c r="X153" s="65"/>
    </row>
    <row r="154" spans="1:24" s="68" customFormat="1" ht="20.25" customHeight="1" x14ac:dyDescent="0.3">
      <c r="A154" s="65"/>
      <c r="B154" s="65"/>
      <c r="C154" s="155" t="s">
        <v>151</v>
      </c>
      <c r="D154" s="6">
        <v>5387017.5499999998</v>
      </c>
      <c r="E154" s="156"/>
      <c r="F154" s="70"/>
      <c r="G154" s="156"/>
      <c r="H154" s="67"/>
      <c r="J154" s="96"/>
      <c r="K154" s="69"/>
      <c r="O154" s="65"/>
      <c r="P154" s="65"/>
      <c r="Q154" s="65"/>
      <c r="R154" s="65"/>
      <c r="S154" s="65"/>
      <c r="T154" s="65"/>
      <c r="U154" s="65"/>
      <c r="V154" s="65"/>
      <c r="W154" s="65"/>
      <c r="X154" s="65"/>
    </row>
    <row r="155" spans="1:24" s="68" customFormat="1" ht="20.25" customHeight="1" x14ac:dyDescent="0.3">
      <c r="A155" s="65"/>
      <c r="B155" s="65"/>
      <c r="C155" s="155" t="s">
        <v>152</v>
      </c>
      <c r="D155" s="6">
        <v>371456.58</v>
      </c>
      <c r="E155" s="156"/>
      <c r="F155" s="70"/>
      <c r="G155" s="156"/>
      <c r="H155" s="67"/>
      <c r="J155" s="96"/>
      <c r="K155" s="69"/>
      <c r="O155" s="65"/>
      <c r="P155" s="65"/>
      <c r="Q155" s="65"/>
      <c r="R155" s="65"/>
      <c r="S155" s="65"/>
      <c r="T155" s="65"/>
      <c r="U155" s="65"/>
      <c r="V155" s="65"/>
      <c r="W155" s="65"/>
      <c r="X155" s="65"/>
    </row>
    <row r="156" spans="1:24" s="68" customFormat="1" ht="20.25" x14ac:dyDescent="0.3">
      <c r="A156" s="65"/>
      <c r="B156" s="65"/>
      <c r="C156" s="68" t="s">
        <v>153</v>
      </c>
      <c r="D156" s="6">
        <v>157650.63</v>
      </c>
      <c r="E156" s="156"/>
      <c r="F156" s="156"/>
      <c r="G156" s="156"/>
      <c r="H156" s="67"/>
      <c r="J156" s="96"/>
      <c r="K156" s="69"/>
      <c r="O156" s="65"/>
      <c r="P156" s="65"/>
      <c r="Q156" s="65"/>
      <c r="R156" s="65"/>
      <c r="S156" s="65"/>
      <c r="T156" s="65"/>
      <c r="U156" s="65"/>
      <c r="V156" s="65"/>
      <c r="W156" s="65"/>
      <c r="X156" s="65"/>
    </row>
    <row r="157" spans="1:24" s="68" customFormat="1" ht="20.25" x14ac:dyDescent="0.3">
      <c r="C157" s="68" t="s">
        <v>154</v>
      </c>
      <c r="D157" s="6">
        <f>164563.4+31036.48+119429.16</f>
        <v>315029.04000000004</v>
      </c>
      <c r="E157" s="76" t="s">
        <v>155</v>
      </c>
      <c r="F157" s="157"/>
      <c r="G157" s="157"/>
      <c r="H157" s="69"/>
      <c r="J157" s="96"/>
      <c r="K157" s="69"/>
    </row>
    <row r="158" spans="1:24" s="68" customFormat="1" ht="20.25" x14ac:dyDescent="0.3">
      <c r="C158" s="68" t="s">
        <v>156</v>
      </c>
      <c r="D158" s="6">
        <f>16456.34+3103.65+11942.92</f>
        <v>31502.910000000003</v>
      </c>
      <c r="E158" s="76" t="s">
        <v>155</v>
      </c>
      <c r="F158" s="157"/>
      <c r="G158" s="157"/>
      <c r="H158" s="69"/>
      <c r="J158" s="96"/>
      <c r="K158" s="69"/>
    </row>
    <row r="159" spans="1:24" s="68" customFormat="1" ht="21" thickBot="1" x14ac:dyDescent="0.35">
      <c r="A159" s="65"/>
      <c r="B159" s="65"/>
      <c r="C159" s="64" t="s">
        <v>23</v>
      </c>
      <c r="D159" s="162">
        <f>SUM(D153:D158)</f>
        <v>6262656.71</v>
      </c>
      <c r="E159" s="76"/>
      <c r="F159" s="78"/>
      <c r="G159" s="78"/>
      <c r="H159" s="67"/>
      <c r="J159" s="96"/>
      <c r="K159" s="69"/>
      <c r="O159" s="65"/>
      <c r="P159" s="65"/>
      <c r="Q159" s="65"/>
      <c r="R159" s="65"/>
      <c r="S159" s="65"/>
      <c r="T159" s="65"/>
      <c r="U159" s="65"/>
      <c r="V159" s="65"/>
      <c r="W159" s="65"/>
      <c r="X159" s="65"/>
    </row>
    <row r="160" spans="1:24" ht="19.5" thickTop="1" x14ac:dyDescent="0.3">
      <c r="C160" s="69"/>
      <c r="D160" s="2"/>
      <c r="G160" s="67"/>
      <c r="H160" s="135"/>
      <c r="J160" s="100"/>
    </row>
    <row r="161" spans="1:16" x14ac:dyDescent="0.3">
      <c r="B161" s="63"/>
      <c r="C161" s="69"/>
      <c r="D161" s="68"/>
      <c r="E161" s="68"/>
      <c r="F161" s="68"/>
      <c r="H161" s="65"/>
      <c r="I161" s="65"/>
      <c r="J161" s="70"/>
      <c r="K161" s="65"/>
      <c r="L161" s="65"/>
      <c r="M161" s="65"/>
      <c r="N161" s="65"/>
    </row>
    <row r="162" spans="1:16" x14ac:dyDescent="0.3">
      <c r="B162" s="15" t="s">
        <v>157</v>
      </c>
      <c r="C162" s="15"/>
      <c r="D162" s="15"/>
      <c r="E162" s="15"/>
      <c r="F162" s="15"/>
      <c r="G162" s="15"/>
      <c r="H162" s="15"/>
      <c r="I162" s="65"/>
      <c r="J162" s="70"/>
      <c r="K162" s="65"/>
      <c r="L162" s="65"/>
      <c r="M162" s="65"/>
      <c r="N162" s="65"/>
    </row>
    <row r="163" spans="1:16" x14ac:dyDescent="0.3">
      <c r="B163" s="21" t="s">
        <v>62</v>
      </c>
      <c r="C163" s="22" t="s">
        <v>2</v>
      </c>
      <c r="D163" s="23">
        <v>2025</v>
      </c>
      <c r="E163" s="1"/>
      <c r="F163" s="1"/>
      <c r="G163" s="1"/>
      <c r="H163" s="2"/>
      <c r="I163" s="65"/>
      <c r="J163" s="70"/>
      <c r="K163" s="65"/>
      <c r="L163" s="65"/>
      <c r="M163" s="65"/>
      <c r="N163" s="65"/>
    </row>
    <row r="164" spans="1:16" x14ac:dyDescent="0.3">
      <c r="B164" s="1"/>
      <c r="C164" s="1"/>
      <c r="D164" s="24"/>
      <c r="E164" s="1"/>
      <c r="F164" s="1"/>
      <c r="G164" s="1"/>
      <c r="H164" s="2"/>
      <c r="I164" s="65"/>
      <c r="J164" s="70"/>
      <c r="K164" s="65"/>
      <c r="L164" s="65"/>
      <c r="M164" s="65"/>
      <c r="N164" s="65"/>
    </row>
    <row r="165" spans="1:16" ht="56.25" x14ac:dyDescent="0.3">
      <c r="B165" s="1"/>
      <c r="C165" s="51" t="s">
        <v>158</v>
      </c>
      <c r="D165" s="9"/>
      <c r="E165" s="1"/>
      <c r="F165" s="1"/>
      <c r="G165" s="1"/>
      <c r="H165" s="2"/>
      <c r="I165" s="65"/>
      <c r="J165" s="70"/>
      <c r="K165" s="65"/>
      <c r="L165" s="65"/>
      <c r="M165" s="65"/>
      <c r="N165" s="65"/>
    </row>
    <row r="166" spans="1:16" x14ac:dyDescent="0.3">
      <c r="B166" s="32">
        <v>45611</v>
      </c>
      <c r="C166" s="1" t="s">
        <v>159</v>
      </c>
      <c r="D166" s="9">
        <v>3199493.02</v>
      </c>
      <c r="E166" s="1"/>
      <c r="F166" s="1"/>
      <c r="G166" s="1"/>
      <c r="H166" s="2"/>
      <c r="I166" s="65"/>
      <c r="J166" s="70"/>
      <c r="K166" s="65"/>
      <c r="L166" s="65"/>
      <c r="M166" s="65"/>
      <c r="N166" s="65"/>
    </row>
    <row r="167" spans="1:16" x14ac:dyDescent="0.3">
      <c r="B167" s="32">
        <v>45638</v>
      </c>
      <c r="C167" s="1" t="s">
        <v>160</v>
      </c>
      <c r="D167" s="9">
        <v>1264150.3899999999</v>
      </c>
      <c r="E167" s="1"/>
      <c r="F167" s="1"/>
      <c r="G167" s="1"/>
      <c r="H167" s="2"/>
      <c r="I167" s="65"/>
      <c r="J167" s="70"/>
      <c r="K167" s="65"/>
      <c r="L167" s="65"/>
      <c r="M167" s="65"/>
      <c r="N167" s="65"/>
    </row>
    <row r="168" spans="1:16" s="68" customFormat="1" x14ac:dyDescent="0.3">
      <c r="A168" s="65"/>
      <c r="B168" s="32">
        <v>45691</v>
      </c>
      <c r="C168" s="1" t="s">
        <v>161</v>
      </c>
      <c r="D168" s="9">
        <v>306868.90000000002</v>
      </c>
      <c r="E168" s="52"/>
      <c r="F168" s="52"/>
      <c r="G168" s="52"/>
      <c r="H168" s="54"/>
      <c r="I168" s="65"/>
      <c r="J168" s="70"/>
      <c r="K168" s="65"/>
      <c r="L168" s="65"/>
      <c r="M168" s="65"/>
      <c r="N168" s="65"/>
      <c r="O168" s="65"/>
      <c r="P168" s="65"/>
    </row>
    <row r="169" spans="1:16" s="68" customFormat="1" x14ac:dyDescent="0.3">
      <c r="A169" s="65"/>
      <c r="B169" s="32">
        <v>45712</v>
      </c>
      <c r="C169" s="1" t="s">
        <v>162</v>
      </c>
      <c r="D169" s="9">
        <v>473367.29</v>
      </c>
      <c r="E169" s="1"/>
      <c r="F169" s="1"/>
      <c r="G169" s="1"/>
      <c r="H169" s="2"/>
      <c r="I169" s="65"/>
      <c r="J169" s="70"/>
      <c r="K169" s="65"/>
      <c r="L169" s="65"/>
      <c r="M169" s="65"/>
      <c r="N169" s="65"/>
      <c r="O169" s="65"/>
      <c r="P169" s="65"/>
    </row>
    <row r="170" spans="1:16" s="68" customFormat="1" x14ac:dyDescent="0.3">
      <c r="A170" s="65"/>
      <c r="B170" s="32">
        <v>45737</v>
      </c>
      <c r="C170" s="1" t="s">
        <v>163</v>
      </c>
      <c r="D170" s="9">
        <v>1360400.31</v>
      </c>
      <c r="E170" s="1"/>
      <c r="F170" s="1"/>
      <c r="G170" s="1"/>
      <c r="H170" s="2"/>
      <c r="I170" s="65"/>
      <c r="J170" s="70"/>
      <c r="K170" s="65"/>
      <c r="L170" s="65"/>
      <c r="M170" s="65"/>
      <c r="N170" s="65"/>
      <c r="O170" s="65"/>
      <c r="P170" s="65"/>
    </row>
    <row r="171" spans="1:16" s="68" customFormat="1" x14ac:dyDescent="0.3">
      <c r="A171" s="65"/>
      <c r="B171" s="32">
        <v>45756</v>
      </c>
      <c r="C171" s="1" t="s">
        <v>164</v>
      </c>
      <c r="D171" s="9">
        <v>1373444.09</v>
      </c>
      <c r="E171" s="1"/>
      <c r="F171" s="1"/>
      <c r="G171" s="1"/>
      <c r="H171" s="2"/>
      <c r="I171" s="65"/>
      <c r="J171" s="70"/>
      <c r="K171" s="65"/>
      <c r="L171" s="65"/>
      <c r="M171" s="65"/>
      <c r="N171" s="65"/>
      <c r="O171" s="65"/>
      <c r="P171" s="65"/>
    </row>
    <row r="172" spans="1:16" s="68" customFormat="1" x14ac:dyDescent="0.3">
      <c r="A172" s="65"/>
      <c r="B172" s="32">
        <v>45791</v>
      </c>
      <c r="C172" s="1" t="s">
        <v>165</v>
      </c>
      <c r="D172" s="9">
        <v>1162104.27</v>
      </c>
      <c r="E172" s="1"/>
      <c r="F172" s="1"/>
      <c r="G172" s="1"/>
      <c r="H172" s="2"/>
      <c r="I172" s="65"/>
      <c r="J172" s="70"/>
      <c r="K172" s="65"/>
      <c r="L172" s="65"/>
      <c r="M172" s="65"/>
      <c r="N172" s="65"/>
      <c r="O172" s="65"/>
      <c r="P172" s="65"/>
    </row>
    <row r="173" spans="1:16" s="68" customFormat="1" x14ac:dyDescent="0.3">
      <c r="A173" s="65"/>
      <c r="B173" s="32">
        <v>45821</v>
      </c>
      <c r="C173" s="1" t="s">
        <v>79</v>
      </c>
      <c r="D173" s="9">
        <v>1984496.6274999999</v>
      </c>
      <c r="E173" s="1"/>
      <c r="F173" s="1"/>
      <c r="G173" s="1"/>
      <c r="H173" s="2"/>
      <c r="I173" s="65"/>
      <c r="J173" s="70"/>
      <c r="K173" s="65"/>
      <c r="L173" s="65"/>
      <c r="M173" s="65"/>
      <c r="N173" s="65"/>
      <c r="O173" s="65"/>
      <c r="P173" s="65"/>
    </row>
    <row r="174" spans="1:16" s="68" customFormat="1" x14ac:dyDescent="0.3">
      <c r="A174" s="65"/>
      <c r="B174" s="32">
        <v>45851</v>
      </c>
      <c r="C174" s="1" t="s">
        <v>80</v>
      </c>
      <c r="D174" s="9">
        <v>1228277.4314999999</v>
      </c>
      <c r="E174" s="1"/>
      <c r="F174" s="1"/>
      <c r="G174" s="1"/>
      <c r="H174" s="2"/>
      <c r="I174" s="65"/>
      <c r="J174" s="70"/>
      <c r="K174" s="65"/>
      <c r="L174" s="65"/>
      <c r="M174" s="65"/>
      <c r="N174" s="65"/>
      <c r="O174" s="65"/>
      <c r="P174" s="65"/>
    </row>
    <row r="175" spans="1:16" s="68" customFormat="1" x14ac:dyDescent="0.3">
      <c r="A175" s="65"/>
      <c r="B175" s="32">
        <v>45901</v>
      </c>
      <c r="C175" s="1" t="s">
        <v>81</v>
      </c>
      <c r="D175" s="9">
        <v>231651.83</v>
      </c>
      <c r="E175" s="1"/>
      <c r="F175" s="1"/>
      <c r="G175" s="1"/>
      <c r="H175" s="2"/>
      <c r="I175" s="65"/>
      <c r="J175" s="70"/>
      <c r="K175" s="65"/>
      <c r="L175" s="65"/>
      <c r="M175" s="65"/>
      <c r="N175" s="65"/>
      <c r="O175" s="65"/>
      <c r="P175" s="65"/>
    </row>
    <row r="176" spans="1:16" s="68" customFormat="1" x14ac:dyDescent="0.3">
      <c r="A176" s="65"/>
      <c r="B176" s="32">
        <v>45929</v>
      </c>
      <c r="C176" s="1" t="s">
        <v>82</v>
      </c>
      <c r="D176" s="9">
        <v>891402.04</v>
      </c>
      <c r="E176" s="1"/>
      <c r="F176" s="1"/>
      <c r="G176" s="1"/>
      <c r="H176" s="2"/>
      <c r="I176" s="65"/>
      <c r="J176" s="70"/>
      <c r="K176" s="65"/>
      <c r="L176" s="65"/>
      <c r="M176" s="65"/>
      <c r="N176" s="65"/>
      <c r="O176" s="65"/>
      <c r="P176" s="65"/>
    </row>
    <row r="177" spans="1:16" s="68" customFormat="1" ht="21" thickBot="1" x14ac:dyDescent="0.35">
      <c r="A177" s="65"/>
      <c r="B177" s="25"/>
      <c r="C177" s="38" t="s">
        <v>87</v>
      </c>
      <c r="D177" s="162">
        <f>SUM(D166:D176)</f>
        <v>13475656.199000001</v>
      </c>
      <c r="E177" s="10"/>
      <c r="F177" s="10"/>
      <c r="G177" s="1"/>
      <c r="H177" s="2"/>
      <c r="I177" s="65"/>
      <c r="J177" s="70"/>
      <c r="K177" s="65"/>
      <c r="L177" s="65"/>
      <c r="M177" s="65"/>
      <c r="N177" s="65"/>
      <c r="O177" s="65"/>
      <c r="P177" s="65"/>
    </row>
    <row r="178" spans="1:16" ht="19.5" thickTop="1" x14ac:dyDescent="0.3">
      <c r="B178" s="1"/>
      <c r="C178" s="26"/>
      <c r="D178" s="2"/>
      <c r="E178" s="1"/>
      <c r="F178" s="1"/>
      <c r="G178" s="2"/>
      <c r="H178" s="43"/>
      <c r="I178" s="65"/>
      <c r="J178" s="70"/>
      <c r="K178" s="65"/>
      <c r="L178" s="65"/>
      <c r="M178" s="65"/>
      <c r="N178" s="65"/>
    </row>
    <row r="179" spans="1:16" s="68" customFormat="1" x14ac:dyDescent="0.3">
      <c r="A179" s="65"/>
      <c r="B179" s="15" t="s">
        <v>166</v>
      </c>
      <c r="C179" s="15"/>
      <c r="D179" s="15"/>
      <c r="E179" s="15"/>
      <c r="F179" s="15"/>
      <c r="G179" s="15"/>
      <c r="H179" s="15"/>
      <c r="I179" s="65"/>
      <c r="J179" s="70"/>
      <c r="K179" s="65"/>
      <c r="L179" s="65"/>
      <c r="M179" s="65"/>
      <c r="N179" s="65"/>
      <c r="O179" s="65"/>
      <c r="P179" s="65"/>
    </row>
    <row r="180" spans="1:16" s="68" customFormat="1" ht="40.5" x14ac:dyDescent="0.3">
      <c r="A180" s="65"/>
      <c r="B180" s="1"/>
      <c r="C180" s="45" t="s">
        <v>167</v>
      </c>
      <c r="D180" s="45"/>
      <c r="E180" s="45"/>
      <c r="F180" s="45"/>
      <c r="G180" s="45"/>
      <c r="H180" s="45"/>
      <c r="I180" s="65"/>
      <c r="J180" s="70"/>
      <c r="K180" s="65"/>
      <c r="L180" s="65"/>
      <c r="M180" s="65"/>
      <c r="N180" s="65"/>
      <c r="O180" s="65"/>
      <c r="P180" s="65"/>
    </row>
    <row r="181" spans="1:16" s="68" customFormat="1" x14ac:dyDescent="0.3">
      <c r="A181" s="65"/>
      <c r="B181" s="1"/>
      <c r="C181" s="1"/>
      <c r="D181" s="2"/>
      <c r="E181" s="1"/>
      <c r="F181" s="2"/>
      <c r="G181" s="2"/>
      <c r="H181" s="2"/>
      <c r="I181" s="65"/>
      <c r="J181" s="70"/>
      <c r="K181" s="65"/>
      <c r="L181" s="65"/>
      <c r="M181" s="65"/>
      <c r="N181" s="65"/>
      <c r="O181" s="65"/>
      <c r="P181" s="65"/>
    </row>
    <row r="182" spans="1:16" s="68" customFormat="1" ht="20.25" x14ac:dyDescent="0.3">
      <c r="A182" s="65"/>
      <c r="B182" s="1"/>
      <c r="C182" s="3" t="s">
        <v>2</v>
      </c>
      <c r="D182" s="46">
        <v>45901</v>
      </c>
      <c r="E182" s="5"/>
      <c r="F182" s="7"/>
      <c r="G182" s="5"/>
      <c r="H182" s="2"/>
      <c r="I182" s="65"/>
      <c r="J182" s="70"/>
      <c r="K182" s="65"/>
      <c r="L182" s="65"/>
      <c r="M182" s="65"/>
      <c r="N182" s="65"/>
      <c r="O182" s="65"/>
      <c r="P182" s="65"/>
    </row>
    <row r="183" spans="1:16" s="68" customFormat="1" ht="20.25" customHeight="1" x14ac:dyDescent="0.3">
      <c r="A183" s="65"/>
      <c r="B183" s="1"/>
      <c r="C183" s="47" t="s">
        <v>168</v>
      </c>
      <c r="D183" s="6">
        <f>+'[1]Estado de Situación'!C39</f>
        <v>731349103.48000002</v>
      </c>
      <c r="E183" s="48"/>
      <c r="F183" s="49"/>
      <c r="G183" s="48"/>
      <c r="H183" s="2"/>
      <c r="I183" s="65"/>
      <c r="J183" s="70"/>
      <c r="K183" s="65"/>
      <c r="L183" s="65"/>
      <c r="M183" s="65"/>
      <c r="N183" s="65"/>
      <c r="O183" s="65"/>
      <c r="P183" s="65"/>
    </row>
    <row r="184" spans="1:16" s="68" customFormat="1" ht="20.25" x14ac:dyDescent="0.3">
      <c r="A184" s="65"/>
      <c r="B184" s="1"/>
      <c r="C184" s="47" t="s">
        <v>169</v>
      </c>
      <c r="D184" s="6">
        <f>+'[1]Est. de Rendimiento Fin'!D30+'[1]Estado de Situación'!C40</f>
        <v>274148650.57367861</v>
      </c>
      <c r="E184" s="48"/>
      <c r="F184" s="48"/>
      <c r="G184" s="48"/>
      <c r="H184" s="2"/>
      <c r="I184" s="65"/>
      <c r="J184" s="70"/>
      <c r="K184" s="65"/>
      <c r="L184" s="65"/>
      <c r="M184" s="65"/>
      <c r="N184" s="65"/>
      <c r="O184" s="65"/>
      <c r="P184" s="65"/>
    </row>
    <row r="185" spans="1:16" s="68" customFormat="1" ht="21" thickBot="1" x14ac:dyDescent="0.35">
      <c r="A185" s="65"/>
      <c r="B185" s="1"/>
      <c r="C185" s="13" t="s">
        <v>23</v>
      </c>
      <c r="D185" s="162">
        <f>SUM(D183:D184)</f>
        <v>1005497754.0536786</v>
      </c>
      <c r="E185" s="8"/>
      <c r="F185" s="8"/>
      <c r="G185" s="8"/>
      <c r="H185" s="2"/>
      <c r="I185" s="65"/>
      <c r="J185" s="70"/>
      <c r="K185" s="65"/>
      <c r="L185" s="65"/>
      <c r="M185" s="65"/>
      <c r="N185" s="65"/>
      <c r="O185" s="65"/>
      <c r="P185" s="65"/>
    </row>
    <row r="186" spans="1:16" s="68" customFormat="1" ht="19.5" thickTop="1" x14ac:dyDescent="0.3">
      <c r="A186" s="96"/>
      <c r="B186" s="1"/>
      <c r="C186" s="1"/>
      <c r="D186" s="48"/>
      <c r="E186" s="53"/>
      <c r="F186" s="53"/>
      <c r="G186" s="53"/>
      <c r="H186" s="2"/>
      <c r="J186" s="96"/>
    </row>
    <row r="187" spans="1:16" s="67" customFormat="1" ht="22.5" customHeight="1" x14ac:dyDescent="0.3">
      <c r="A187" s="96"/>
      <c r="B187" s="70"/>
      <c r="C187" s="70"/>
      <c r="D187" s="65"/>
      <c r="E187" s="65"/>
      <c r="J187" s="88"/>
    </row>
    <row r="188" spans="1:16" s="67" customFormat="1" ht="22.5" customHeight="1" x14ac:dyDescent="0.3">
      <c r="A188" s="96"/>
      <c r="B188" s="70"/>
      <c r="C188" s="70"/>
      <c r="D188" s="65"/>
      <c r="E188" s="65"/>
      <c r="J188" s="88"/>
    </row>
    <row r="189" spans="1:16" s="67" customFormat="1" ht="22.5" customHeight="1" x14ac:dyDescent="0.3">
      <c r="A189" s="96"/>
      <c r="B189" s="70"/>
      <c r="C189" s="70"/>
      <c r="D189" s="65"/>
      <c r="E189" s="65"/>
      <c r="J189" s="88"/>
    </row>
    <row r="190" spans="1:16" s="68" customFormat="1" ht="22.5" customHeight="1" x14ac:dyDescent="0.3">
      <c r="A190" s="96"/>
      <c r="B190" s="70"/>
      <c r="C190" s="70"/>
      <c r="D190" s="65"/>
      <c r="E190" s="65"/>
      <c r="J190" s="96"/>
    </row>
    <row r="191" spans="1:16" s="68" customFormat="1" ht="22.5" customHeight="1" x14ac:dyDescent="0.3">
      <c r="A191" s="96"/>
      <c r="B191" s="70"/>
      <c r="C191" s="70"/>
      <c r="D191" s="65"/>
      <c r="E191" s="65"/>
      <c r="J191" s="96"/>
    </row>
    <row r="192" spans="1:16" s="68" customFormat="1" ht="22.5" customHeight="1" x14ac:dyDescent="0.3">
      <c r="A192" s="96"/>
      <c r="B192" s="70"/>
      <c r="C192" s="70"/>
      <c r="D192" s="65"/>
      <c r="E192" s="65"/>
      <c r="J192" s="96"/>
    </row>
    <row r="193" spans="1:10" s="68" customFormat="1" ht="22.5" customHeight="1" x14ac:dyDescent="0.3">
      <c r="A193" s="96"/>
      <c r="B193" s="70"/>
      <c r="C193" s="70"/>
      <c r="D193" s="65"/>
      <c r="E193" s="65"/>
      <c r="J193" s="96"/>
    </row>
    <row r="194" spans="1:10" s="68" customFormat="1" ht="22.5" customHeight="1" x14ac:dyDescent="0.3">
      <c r="A194" s="96"/>
      <c r="B194" s="70"/>
      <c r="C194" s="70"/>
      <c r="D194" s="65"/>
      <c r="E194" s="65"/>
      <c r="J194" s="96"/>
    </row>
    <row r="195" spans="1:10" s="68" customFormat="1" ht="22.5" customHeight="1" x14ac:dyDescent="0.3">
      <c r="A195" s="96"/>
      <c r="B195" s="70"/>
      <c r="C195" s="70"/>
      <c r="D195" s="65"/>
      <c r="E195" s="65"/>
      <c r="J195" s="96"/>
    </row>
    <row r="196" spans="1:10" s="68" customFormat="1" ht="22.5" customHeight="1" x14ac:dyDescent="0.3">
      <c r="A196" s="96"/>
      <c r="B196" s="70"/>
      <c r="C196" s="70"/>
      <c r="D196" s="65"/>
      <c r="E196" s="65"/>
      <c r="J196" s="96"/>
    </row>
    <row r="197" spans="1:10" s="68" customFormat="1" ht="22.5" customHeight="1" x14ac:dyDescent="0.3">
      <c r="A197" s="96"/>
      <c r="B197" s="70"/>
      <c r="C197" s="70"/>
      <c r="D197" s="65"/>
      <c r="E197" s="65"/>
      <c r="J197" s="96"/>
    </row>
    <row r="198" spans="1:10" s="68" customFormat="1" ht="22.5" customHeight="1" x14ac:dyDescent="0.3">
      <c r="A198" s="96"/>
      <c r="B198" s="70"/>
      <c r="C198" s="70"/>
      <c r="D198" s="65"/>
      <c r="E198" s="65"/>
      <c r="J198" s="96"/>
    </row>
    <row r="199" spans="1:10" s="68" customFormat="1" ht="22.5" customHeight="1" x14ac:dyDescent="0.3">
      <c r="A199" s="96"/>
      <c r="B199" s="70"/>
      <c r="C199" s="70"/>
      <c r="D199" s="65"/>
      <c r="E199" s="65"/>
      <c r="J199" s="96"/>
    </row>
    <row r="200" spans="1:10" s="68" customFormat="1" ht="22.5" customHeight="1" x14ac:dyDescent="0.3">
      <c r="A200" s="96"/>
      <c r="B200" s="70"/>
      <c r="C200" s="70"/>
      <c r="D200" s="65"/>
      <c r="E200" s="65"/>
      <c r="J200" s="96"/>
    </row>
    <row r="201" spans="1:10" s="68" customFormat="1" ht="22.5" customHeight="1" x14ac:dyDescent="0.3">
      <c r="A201" s="96"/>
      <c r="B201" s="70"/>
      <c r="C201" s="70"/>
      <c r="D201" s="65"/>
      <c r="E201" s="65"/>
      <c r="J201" s="96"/>
    </row>
    <row r="202" spans="1:10" s="68" customFormat="1" ht="22.5" customHeight="1" x14ac:dyDescent="0.3">
      <c r="A202" s="96"/>
      <c r="B202" s="70"/>
      <c r="C202" s="70"/>
      <c r="D202" s="65"/>
      <c r="E202" s="65"/>
      <c r="J202" s="96"/>
    </row>
    <row r="203" spans="1:10" s="68" customFormat="1" ht="22.5" customHeight="1" x14ac:dyDescent="0.3">
      <c r="A203" s="96"/>
      <c r="B203" s="70"/>
      <c r="C203" s="70"/>
      <c r="D203" s="65"/>
      <c r="E203" s="65"/>
      <c r="J203" s="96"/>
    </row>
    <row r="204" spans="1:10" s="68" customFormat="1" ht="22.5" customHeight="1" x14ac:dyDescent="0.3">
      <c r="A204" s="96"/>
      <c r="B204" s="70"/>
      <c r="C204" s="70"/>
      <c r="D204" s="65"/>
      <c r="E204" s="65"/>
      <c r="J204" s="96"/>
    </row>
    <row r="205" spans="1:10" s="68" customFormat="1" x14ac:dyDescent="0.3">
      <c r="A205" s="96"/>
      <c r="B205" s="70"/>
      <c r="C205" s="70"/>
      <c r="D205" s="65"/>
      <c r="E205" s="65"/>
      <c r="J205" s="96"/>
    </row>
    <row r="206" spans="1:10" s="68" customFormat="1" x14ac:dyDescent="0.3">
      <c r="A206" s="96"/>
      <c r="B206" s="70"/>
      <c r="C206" s="70"/>
      <c r="D206" s="65"/>
      <c r="E206" s="65"/>
      <c r="J206" s="96"/>
    </row>
    <row r="207" spans="1:10" s="121" customFormat="1" x14ac:dyDescent="0.3">
      <c r="A207" s="158"/>
      <c r="B207" s="158"/>
      <c r="C207" s="158"/>
      <c r="J207" s="158"/>
    </row>
    <row r="208" spans="1:10" s="121" customFormat="1" x14ac:dyDescent="0.3">
      <c r="A208" s="158"/>
      <c r="B208" s="158"/>
      <c r="C208" s="158"/>
      <c r="J208" s="158"/>
    </row>
    <row r="209" spans="1:14" x14ac:dyDescent="0.3">
      <c r="A209" s="96"/>
      <c r="B209" s="70"/>
      <c r="C209" s="70"/>
      <c r="D209" s="65"/>
      <c r="H209" s="65"/>
      <c r="I209" s="65"/>
      <c r="J209" s="70"/>
      <c r="K209" s="65"/>
      <c r="L209" s="65"/>
      <c r="M209" s="65"/>
      <c r="N209" s="65"/>
    </row>
    <row r="210" spans="1:14" ht="27.75" customHeight="1" x14ac:dyDescent="0.3">
      <c r="A210" s="96"/>
      <c r="B210" s="70"/>
      <c r="C210" s="70"/>
      <c r="D210" s="65"/>
      <c r="H210" s="65"/>
      <c r="I210" s="65"/>
      <c r="J210" s="70"/>
      <c r="K210" s="65"/>
      <c r="L210" s="65"/>
      <c r="M210" s="65"/>
      <c r="N210" s="65"/>
    </row>
    <row r="211" spans="1:14" x14ac:dyDescent="0.3">
      <c r="A211" s="96"/>
      <c r="B211" s="70"/>
      <c r="C211" s="70"/>
      <c r="D211" s="65"/>
      <c r="H211" s="65"/>
      <c r="I211" s="65"/>
      <c r="J211" s="70"/>
      <c r="K211" s="65"/>
      <c r="L211" s="65"/>
      <c r="M211" s="65"/>
      <c r="N211" s="65"/>
    </row>
    <row r="212" spans="1:14" x14ac:dyDescent="0.3">
      <c r="A212" s="96"/>
      <c r="B212" s="70"/>
      <c r="C212" s="70"/>
      <c r="D212" s="65"/>
      <c r="H212" s="65"/>
      <c r="I212" s="65"/>
      <c r="J212" s="70"/>
      <c r="K212" s="65"/>
      <c r="L212" s="65"/>
      <c r="M212" s="65"/>
      <c r="N212" s="65"/>
    </row>
    <row r="213" spans="1:14" s="68" customFormat="1" x14ac:dyDescent="0.3">
      <c r="A213" s="96"/>
      <c r="B213" s="96"/>
      <c r="C213" s="96"/>
      <c r="J213" s="96"/>
    </row>
    <row r="214" spans="1:14" s="68" customFormat="1" x14ac:dyDescent="0.3">
      <c r="A214" s="96"/>
      <c r="B214" s="96"/>
      <c r="C214" s="96"/>
      <c r="J214" s="96"/>
    </row>
    <row r="215" spans="1:14" s="68" customFormat="1" x14ac:dyDescent="0.3">
      <c r="A215" s="96"/>
      <c r="B215" s="96"/>
      <c r="C215" s="96"/>
      <c r="J215" s="96"/>
    </row>
    <row r="216" spans="1:14" x14ac:dyDescent="0.3">
      <c r="A216" s="96"/>
      <c r="B216" s="70"/>
      <c r="C216" s="70"/>
      <c r="D216" s="65"/>
      <c r="H216" s="65"/>
      <c r="I216" s="65"/>
      <c r="J216" s="70"/>
      <c r="K216" s="65"/>
      <c r="L216" s="65"/>
      <c r="M216" s="65"/>
      <c r="N216" s="65"/>
    </row>
    <row r="217" spans="1:14" x14ac:dyDescent="0.3">
      <c r="A217" s="96"/>
      <c r="B217" s="70"/>
      <c r="C217" s="70"/>
      <c r="D217" s="65"/>
      <c r="H217" s="65"/>
      <c r="I217" s="65"/>
      <c r="J217" s="70"/>
      <c r="K217" s="65"/>
      <c r="L217" s="65"/>
      <c r="M217" s="65"/>
      <c r="N217" s="65"/>
    </row>
    <row r="218" spans="1:14" x14ac:dyDescent="0.3">
      <c r="A218" s="96"/>
      <c r="B218" s="70"/>
      <c r="C218" s="70"/>
      <c r="D218" s="65"/>
      <c r="H218" s="65"/>
      <c r="I218" s="65"/>
      <c r="J218" s="70"/>
      <c r="K218" s="65"/>
      <c r="L218" s="65"/>
      <c r="M218" s="65"/>
      <c r="N218" s="65"/>
    </row>
    <row r="219" spans="1:14" s="68" customFormat="1" x14ac:dyDescent="0.3">
      <c r="A219" s="96"/>
      <c r="B219" s="70"/>
      <c r="C219" s="70"/>
      <c r="D219" s="65"/>
      <c r="E219" s="65"/>
      <c r="J219" s="96"/>
    </row>
    <row r="220" spans="1:14" s="121" customFormat="1" x14ac:dyDescent="0.3">
      <c r="A220" s="158"/>
      <c r="B220" s="158"/>
      <c r="C220" s="158"/>
      <c r="J220" s="158"/>
    </row>
    <row r="221" spans="1:14" s="121" customFormat="1" x14ac:dyDescent="0.3">
      <c r="A221" s="158"/>
      <c r="B221" s="158"/>
      <c r="C221" s="158"/>
      <c r="J221" s="158"/>
    </row>
    <row r="222" spans="1:14" s="121" customFormat="1" ht="26.25" customHeight="1" x14ac:dyDescent="0.3">
      <c r="A222" s="158"/>
      <c r="B222" s="158"/>
      <c r="C222" s="158"/>
      <c r="J222" s="158"/>
    </row>
    <row r="223" spans="1:14" s="121" customFormat="1" ht="26.25" customHeight="1" x14ac:dyDescent="0.3">
      <c r="A223" s="158"/>
      <c r="B223" s="158"/>
      <c r="C223" s="158"/>
      <c r="J223" s="158"/>
    </row>
    <row r="224" spans="1:14" s="121" customFormat="1" ht="26.25" customHeight="1" x14ac:dyDescent="0.3">
      <c r="A224" s="158"/>
      <c r="B224" s="158"/>
      <c r="C224" s="158"/>
      <c r="J224" s="158"/>
    </row>
    <row r="225" spans="1:14" s="121" customFormat="1" ht="26.25" customHeight="1" x14ac:dyDescent="0.3">
      <c r="A225" s="158"/>
      <c r="B225" s="158"/>
      <c r="C225" s="158"/>
      <c r="J225" s="158"/>
    </row>
    <row r="226" spans="1:14" s="121" customFormat="1" ht="26.25" customHeight="1" x14ac:dyDescent="0.3">
      <c r="A226" s="158"/>
      <c r="B226" s="158"/>
      <c r="C226" s="158"/>
      <c r="J226" s="158"/>
    </row>
    <row r="227" spans="1:14" s="121" customFormat="1" ht="26.25" customHeight="1" x14ac:dyDescent="0.3">
      <c r="A227" s="158"/>
      <c r="B227" s="158"/>
      <c r="C227" s="158"/>
      <c r="J227" s="158"/>
    </row>
    <row r="228" spans="1:14" s="121" customFormat="1" ht="26.25" customHeight="1" x14ac:dyDescent="0.3">
      <c r="A228" s="158"/>
      <c r="B228" s="158"/>
      <c r="C228" s="158"/>
      <c r="J228" s="158"/>
    </row>
    <row r="229" spans="1:14" s="121" customFormat="1" ht="26.25" customHeight="1" x14ac:dyDescent="0.3">
      <c r="A229" s="158"/>
      <c r="B229" s="158"/>
      <c r="C229" s="158"/>
      <c r="J229" s="158"/>
    </row>
    <row r="230" spans="1:14" s="121" customFormat="1" ht="26.25" customHeight="1" x14ac:dyDescent="0.3">
      <c r="A230" s="158"/>
      <c r="B230" s="158"/>
      <c r="C230" s="158"/>
      <c r="J230" s="158"/>
    </row>
    <row r="231" spans="1:14" s="121" customFormat="1" ht="26.25" customHeight="1" x14ac:dyDescent="0.3">
      <c r="A231" s="158"/>
      <c r="B231" s="158"/>
      <c r="C231" s="158"/>
      <c r="J231" s="158"/>
    </row>
    <row r="232" spans="1:14" s="121" customFormat="1" ht="26.25" customHeight="1" x14ac:dyDescent="0.3">
      <c r="A232" s="158"/>
      <c r="B232" s="158"/>
      <c r="C232" s="158"/>
      <c r="J232" s="158"/>
    </row>
    <row r="233" spans="1:14" s="121" customFormat="1" x14ac:dyDescent="0.3">
      <c r="A233" s="158"/>
      <c r="B233" s="158"/>
      <c r="C233" s="158"/>
      <c r="J233" s="158"/>
    </row>
    <row r="234" spans="1:14" s="121" customFormat="1" x14ac:dyDescent="0.3">
      <c r="A234" s="158"/>
      <c r="B234" s="158"/>
      <c r="C234" s="158"/>
      <c r="J234" s="158"/>
    </row>
    <row r="235" spans="1:14" x14ac:dyDescent="0.3">
      <c r="A235" s="96"/>
      <c r="B235" s="70"/>
      <c r="C235" s="70"/>
      <c r="D235" s="65"/>
      <c r="H235" s="65"/>
      <c r="I235" s="65"/>
      <c r="J235" s="70"/>
      <c r="K235" s="65"/>
      <c r="L235" s="65"/>
      <c r="M235" s="65"/>
      <c r="N235" s="65"/>
    </row>
    <row r="236" spans="1:14" s="121" customFormat="1" x14ac:dyDescent="0.3">
      <c r="A236" s="158"/>
      <c r="B236" s="158"/>
      <c r="C236" s="158"/>
      <c r="J236" s="158"/>
    </row>
    <row r="237" spans="1:14" s="121" customFormat="1" x14ac:dyDescent="0.3">
      <c r="A237" s="158"/>
      <c r="B237" s="158"/>
      <c r="C237" s="158"/>
      <c r="J237" s="158"/>
    </row>
    <row r="238" spans="1:14" s="121" customFormat="1" x14ac:dyDescent="0.3">
      <c r="A238" s="158"/>
      <c r="B238" s="158"/>
      <c r="C238" s="158"/>
      <c r="J238" s="158"/>
    </row>
    <row r="239" spans="1:14" s="121" customFormat="1" x14ac:dyDescent="0.3">
      <c r="A239" s="158"/>
      <c r="B239" s="158"/>
      <c r="C239" s="158"/>
      <c r="J239" s="158"/>
    </row>
    <row r="240" spans="1:14" s="121" customFormat="1" x14ac:dyDescent="0.3">
      <c r="A240" s="158"/>
      <c r="B240" s="158"/>
      <c r="C240" s="158"/>
      <c r="J240" s="158"/>
    </row>
    <row r="241" spans="1:10" s="121" customFormat="1" x14ac:dyDescent="0.3">
      <c r="A241" s="158"/>
      <c r="B241" s="158"/>
      <c r="C241" s="158"/>
      <c r="J241" s="158"/>
    </row>
    <row r="242" spans="1:10" s="68" customFormat="1" x14ac:dyDescent="0.3">
      <c r="A242" s="96"/>
      <c r="B242" s="96"/>
      <c r="C242" s="96"/>
      <c r="J242" s="96"/>
    </row>
    <row r="243" spans="1:10" s="68" customFormat="1" ht="20.25" customHeight="1" x14ac:dyDescent="0.3">
      <c r="A243" s="96"/>
      <c r="B243" s="70"/>
      <c r="C243" s="70"/>
      <c r="D243" s="65"/>
      <c r="E243" s="65"/>
      <c r="J243" s="96"/>
    </row>
    <row r="244" spans="1:10" s="68" customFormat="1" x14ac:dyDescent="0.3">
      <c r="A244" s="96"/>
      <c r="B244" s="70"/>
      <c r="C244" s="70"/>
      <c r="D244" s="65"/>
      <c r="E244" s="65"/>
      <c r="J244" s="96"/>
    </row>
    <row r="245" spans="1:10" s="68" customFormat="1" x14ac:dyDescent="0.3">
      <c r="A245" s="96"/>
      <c r="B245" s="70"/>
      <c r="C245" s="70"/>
      <c r="D245" s="65"/>
      <c r="E245" s="65"/>
      <c r="J245" s="96"/>
    </row>
    <row r="246" spans="1:10" s="68" customFormat="1" x14ac:dyDescent="0.3">
      <c r="A246" s="96"/>
      <c r="B246" s="70"/>
      <c r="C246" s="70"/>
      <c r="D246" s="65"/>
      <c r="E246" s="65"/>
      <c r="J246" s="96"/>
    </row>
    <row r="247" spans="1:10" s="68" customFormat="1" x14ac:dyDescent="0.3">
      <c r="A247" s="96"/>
      <c r="B247" s="70"/>
      <c r="C247" s="70"/>
      <c r="D247" s="65"/>
      <c r="E247" s="65"/>
      <c r="J247" s="96"/>
    </row>
    <row r="248" spans="1:10" s="68" customFormat="1" x14ac:dyDescent="0.3">
      <c r="A248" s="96"/>
      <c r="B248" s="70"/>
      <c r="C248" s="70"/>
      <c r="D248" s="65"/>
      <c r="E248" s="65"/>
      <c r="J248" s="96"/>
    </row>
    <row r="249" spans="1:10" s="68" customFormat="1" x14ac:dyDescent="0.3">
      <c r="A249" s="96"/>
      <c r="B249" s="70"/>
      <c r="C249" s="70"/>
      <c r="D249" s="65"/>
      <c r="E249" s="65"/>
      <c r="J249" s="96"/>
    </row>
    <row r="250" spans="1:10" s="68" customFormat="1" x14ac:dyDescent="0.3">
      <c r="A250" s="96"/>
      <c r="B250" s="70"/>
      <c r="C250" s="70"/>
      <c r="D250" s="65"/>
      <c r="E250" s="65"/>
      <c r="J250" s="96"/>
    </row>
    <row r="251" spans="1:10" s="68" customFormat="1" x14ac:dyDescent="0.3">
      <c r="A251" s="96"/>
      <c r="B251" s="70"/>
      <c r="C251" s="70"/>
      <c r="D251" s="65"/>
      <c r="E251" s="65"/>
      <c r="J251" s="96"/>
    </row>
    <row r="252" spans="1:10" s="68" customFormat="1" x14ac:dyDescent="0.3">
      <c r="A252" s="96"/>
      <c r="B252" s="70"/>
      <c r="C252" s="70"/>
      <c r="D252" s="65"/>
      <c r="E252" s="65"/>
      <c r="J252" s="96"/>
    </row>
    <row r="253" spans="1:10" s="68" customFormat="1" x14ac:dyDescent="0.3">
      <c r="A253" s="96"/>
      <c r="B253" s="70"/>
      <c r="C253" s="70"/>
      <c r="D253" s="65"/>
      <c r="E253" s="65"/>
      <c r="J253" s="96"/>
    </row>
    <row r="254" spans="1:10" s="68" customFormat="1" x14ac:dyDescent="0.3">
      <c r="A254" s="96"/>
      <c r="B254" s="70"/>
      <c r="C254" s="70"/>
      <c r="D254" s="65"/>
      <c r="E254" s="65"/>
      <c r="J254" s="96"/>
    </row>
    <row r="255" spans="1:10" s="68" customFormat="1" x14ac:dyDescent="0.3">
      <c r="A255" s="96"/>
      <c r="B255" s="70"/>
      <c r="C255" s="70"/>
      <c r="D255" s="65"/>
      <c r="E255" s="65"/>
      <c r="J255" s="96"/>
    </row>
    <row r="256" spans="1:10" s="68" customFormat="1" x14ac:dyDescent="0.3">
      <c r="A256" s="96"/>
      <c r="B256" s="70"/>
      <c r="C256" s="70"/>
      <c r="D256" s="65"/>
      <c r="E256" s="65"/>
      <c r="J256" s="96"/>
    </row>
    <row r="257" spans="1:10" s="68" customFormat="1" x14ac:dyDescent="0.3">
      <c r="A257" s="96"/>
      <c r="B257" s="70"/>
      <c r="C257" s="70"/>
      <c r="D257" s="65"/>
      <c r="E257" s="65"/>
      <c r="J257" s="96"/>
    </row>
    <row r="258" spans="1:10" s="68" customFormat="1" x14ac:dyDescent="0.3">
      <c r="A258" s="96"/>
      <c r="B258" s="70"/>
      <c r="C258" s="70"/>
      <c r="D258" s="65"/>
      <c r="E258" s="65"/>
      <c r="J258" s="96"/>
    </row>
    <row r="259" spans="1:10" s="68" customFormat="1" x14ac:dyDescent="0.3">
      <c r="A259" s="96"/>
      <c r="B259" s="70"/>
      <c r="C259" s="70"/>
      <c r="D259" s="65"/>
      <c r="E259" s="65"/>
      <c r="J259" s="96"/>
    </row>
    <row r="260" spans="1:10" s="68" customFormat="1" x14ac:dyDescent="0.3">
      <c r="A260" s="96"/>
      <c r="B260" s="70"/>
      <c r="C260" s="70"/>
      <c r="D260" s="65"/>
      <c r="E260" s="65"/>
      <c r="J260" s="96"/>
    </row>
    <row r="261" spans="1:10" s="68" customFormat="1" x14ac:dyDescent="0.3">
      <c r="A261" s="96"/>
      <c r="B261" s="70"/>
      <c r="C261" s="70"/>
      <c r="D261" s="65"/>
      <c r="E261" s="65"/>
      <c r="J261" s="96"/>
    </row>
    <row r="262" spans="1:10" s="68" customFormat="1" x14ac:dyDescent="0.3">
      <c r="A262" s="96"/>
      <c r="B262" s="70"/>
      <c r="C262" s="70"/>
      <c r="D262" s="65"/>
      <c r="E262" s="65"/>
      <c r="J262" s="96"/>
    </row>
    <row r="263" spans="1:10" s="68" customFormat="1" x14ac:dyDescent="0.3">
      <c r="A263" s="96"/>
      <c r="B263" s="70"/>
      <c r="C263" s="70"/>
      <c r="D263" s="65"/>
      <c r="E263" s="65"/>
      <c r="J263" s="96"/>
    </row>
    <row r="264" spans="1:10" s="68" customFormat="1" x14ac:dyDescent="0.3">
      <c r="A264" s="96"/>
      <c r="B264" s="70"/>
      <c r="C264" s="70"/>
      <c r="D264" s="65"/>
      <c r="E264" s="65"/>
      <c r="J264" s="96"/>
    </row>
    <row r="265" spans="1:10" s="68" customFormat="1" x14ac:dyDescent="0.3">
      <c r="A265" s="96"/>
      <c r="B265" s="70"/>
      <c r="C265" s="70"/>
      <c r="D265" s="65"/>
      <c r="E265" s="65"/>
      <c r="J265" s="96"/>
    </row>
    <row r="266" spans="1:10" s="68" customFormat="1" x14ac:dyDescent="0.3">
      <c r="A266" s="96"/>
      <c r="B266" s="70"/>
      <c r="C266" s="70"/>
      <c r="D266" s="65"/>
      <c r="E266" s="65"/>
      <c r="J266" s="96"/>
    </row>
    <row r="267" spans="1:10" s="68" customFormat="1" x14ac:dyDescent="0.3">
      <c r="A267" s="96"/>
      <c r="B267" s="70"/>
      <c r="C267" s="70"/>
      <c r="D267" s="65"/>
      <c r="E267" s="65"/>
      <c r="J267" s="96"/>
    </row>
    <row r="268" spans="1:10" s="68" customFormat="1" x14ac:dyDescent="0.3">
      <c r="A268" s="96"/>
      <c r="B268" s="70"/>
      <c r="C268" s="70"/>
      <c r="D268" s="65"/>
      <c r="E268" s="65"/>
      <c r="J268" s="96"/>
    </row>
    <row r="269" spans="1:10" s="68" customFormat="1" x14ac:dyDescent="0.3">
      <c r="A269" s="96"/>
      <c r="B269" s="70"/>
      <c r="C269" s="70"/>
      <c r="D269" s="65"/>
      <c r="E269" s="65"/>
      <c r="J269" s="96"/>
    </row>
    <row r="270" spans="1:10" s="68" customFormat="1" x14ac:dyDescent="0.3">
      <c r="A270" s="96"/>
      <c r="B270" s="70"/>
      <c r="C270" s="70"/>
      <c r="D270" s="65"/>
      <c r="E270" s="65"/>
      <c r="J270" s="96"/>
    </row>
    <row r="271" spans="1:10" s="68" customFormat="1" x14ac:dyDescent="0.3">
      <c r="A271" s="96"/>
      <c r="B271" s="70"/>
      <c r="C271" s="70"/>
      <c r="D271" s="65"/>
      <c r="E271" s="65"/>
      <c r="J271" s="96"/>
    </row>
    <row r="272" spans="1:10" s="68" customFormat="1" x14ac:dyDescent="0.3">
      <c r="A272" s="96"/>
      <c r="B272" s="70"/>
      <c r="C272" s="70"/>
      <c r="D272" s="65"/>
      <c r="E272" s="65"/>
      <c r="J272" s="96"/>
    </row>
    <row r="273" spans="1:14" s="68" customFormat="1" x14ac:dyDescent="0.3">
      <c r="A273" s="96"/>
      <c r="B273" s="70"/>
      <c r="C273" s="70"/>
      <c r="D273" s="65"/>
      <c r="E273" s="65"/>
      <c r="J273" s="96"/>
    </row>
    <row r="274" spans="1:14" s="68" customFormat="1" x14ac:dyDescent="0.3">
      <c r="A274" s="96"/>
      <c r="B274" s="96"/>
      <c r="C274" s="96"/>
      <c r="J274" s="96"/>
    </row>
    <row r="275" spans="1:14" s="68" customFormat="1" x14ac:dyDescent="0.3">
      <c r="A275" s="96"/>
      <c r="B275" s="96"/>
      <c r="C275" s="96"/>
      <c r="J275" s="96"/>
    </row>
    <row r="276" spans="1:14" s="68" customFormat="1" x14ac:dyDescent="0.3">
      <c r="A276" s="96"/>
      <c r="B276" s="96"/>
      <c r="C276" s="96"/>
      <c r="J276" s="96"/>
    </row>
    <row r="277" spans="1:14" s="68" customFormat="1" x14ac:dyDescent="0.3">
      <c r="A277" s="96"/>
      <c r="B277" s="96"/>
      <c r="C277" s="96"/>
      <c r="J277" s="96"/>
    </row>
    <row r="278" spans="1:14" s="68" customFormat="1" x14ac:dyDescent="0.3">
      <c r="A278" s="96"/>
      <c r="B278" s="96"/>
      <c r="C278" s="96"/>
      <c r="J278" s="96"/>
    </row>
    <row r="279" spans="1:14" s="68" customFormat="1" x14ac:dyDescent="0.3">
      <c r="A279" s="96"/>
      <c r="B279" s="96"/>
      <c r="C279" s="96"/>
      <c r="J279" s="96"/>
    </row>
    <row r="280" spans="1:14" x14ac:dyDescent="0.3">
      <c r="A280" s="96"/>
      <c r="B280" s="96"/>
      <c r="C280" s="96"/>
      <c r="D280" s="70"/>
      <c r="E280" s="70"/>
      <c r="F280" s="70"/>
      <c r="G280" s="70"/>
      <c r="H280" s="70"/>
      <c r="I280" s="70"/>
      <c r="J280" s="70"/>
      <c r="K280" s="70"/>
      <c r="L280" s="65"/>
      <c r="M280" s="65"/>
      <c r="N280" s="65"/>
    </row>
    <row r="281" spans="1:14" x14ac:dyDescent="0.3">
      <c r="A281" s="96"/>
      <c r="B281" s="96"/>
      <c r="C281" s="96"/>
      <c r="D281" s="70"/>
      <c r="E281" s="70"/>
      <c r="F281" s="70"/>
      <c r="G281" s="70"/>
      <c r="H281" s="70"/>
      <c r="I281" s="70"/>
      <c r="J281" s="70"/>
      <c r="K281" s="70"/>
      <c r="L281" s="65"/>
      <c r="M281" s="65"/>
      <c r="N281" s="65"/>
    </row>
    <row r="282" spans="1:14" x14ac:dyDescent="0.3">
      <c r="A282" s="96"/>
      <c r="B282" s="96"/>
      <c r="C282" s="96"/>
      <c r="D282" s="70"/>
      <c r="E282" s="70"/>
      <c r="F282" s="70"/>
      <c r="G282" s="70"/>
      <c r="H282" s="70"/>
      <c r="I282" s="70"/>
      <c r="J282" s="70"/>
      <c r="K282" s="70"/>
      <c r="L282" s="65"/>
      <c r="M282" s="65"/>
      <c r="N282" s="65"/>
    </row>
    <row r="283" spans="1:14" x14ac:dyDescent="0.3">
      <c r="A283" s="96"/>
      <c r="B283" s="96"/>
      <c r="C283" s="96"/>
      <c r="D283" s="70"/>
      <c r="E283" s="70"/>
      <c r="F283" s="70"/>
      <c r="G283" s="70"/>
      <c r="H283" s="70"/>
      <c r="I283" s="70"/>
      <c r="J283" s="70"/>
      <c r="K283" s="70"/>
      <c r="L283" s="65"/>
      <c r="M283" s="65"/>
      <c r="N283" s="65"/>
    </row>
    <row r="284" spans="1:14" x14ac:dyDescent="0.3">
      <c r="A284" s="96"/>
      <c r="B284" s="96"/>
      <c r="C284" s="96"/>
      <c r="D284" s="70"/>
      <c r="E284" s="70"/>
      <c r="F284" s="70"/>
      <c r="G284" s="70"/>
      <c r="H284" s="70"/>
      <c r="I284" s="70"/>
      <c r="J284" s="70"/>
      <c r="K284" s="70"/>
      <c r="L284" s="65"/>
      <c r="M284" s="65"/>
      <c r="N284" s="65"/>
    </row>
    <row r="285" spans="1:14" x14ac:dyDescent="0.3">
      <c r="A285" s="96"/>
      <c r="B285" s="96"/>
      <c r="C285" s="96"/>
      <c r="D285" s="70"/>
      <c r="E285" s="70"/>
      <c r="F285" s="70"/>
      <c r="G285" s="70"/>
      <c r="H285" s="70"/>
      <c r="I285" s="70"/>
      <c r="J285" s="70"/>
      <c r="K285" s="70"/>
      <c r="L285" s="65"/>
      <c r="M285" s="65"/>
      <c r="N285" s="65"/>
    </row>
    <row r="286" spans="1:14" x14ac:dyDescent="0.3">
      <c r="A286" s="96"/>
      <c r="B286" s="96"/>
      <c r="C286" s="96"/>
      <c r="D286" s="70"/>
      <c r="E286" s="70"/>
      <c r="F286" s="70"/>
      <c r="G286" s="70"/>
      <c r="H286" s="70"/>
      <c r="I286" s="70"/>
      <c r="J286" s="70"/>
      <c r="K286" s="70"/>
      <c r="L286" s="65"/>
      <c r="M286" s="65"/>
      <c r="N286" s="65"/>
    </row>
    <row r="287" spans="1:14" x14ac:dyDescent="0.3">
      <c r="A287" s="96"/>
      <c r="B287" s="96"/>
      <c r="C287" s="96"/>
      <c r="D287" s="70"/>
      <c r="E287" s="70"/>
      <c r="F287" s="70"/>
      <c r="G287" s="70"/>
      <c r="H287" s="70"/>
      <c r="I287" s="70"/>
      <c r="J287" s="70"/>
      <c r="K287" s="70"/>
      <c r="L287" s="65"/>
      <c r="M287" s="65"/>
      <c r="N287" s="65"/>
    </row>
    <row r="288" spans="1:14" x14ac:dyDescent="0.3">
      <c r="A288" s="96"/>
      <c r="B288" s="96"/>
      <c r="C288" s="96"/>
      <c r="D288" s="70"/>
      <c r="E288" s="70"/>
      <c r="F288" s="70"/>
      <c r="G288" s="70"/>
      <c r="H288" s="70"/>
      <c r="I288" s="70"/>
      <c r="J288" s="70"/>
      <c r="K288" s="70"/>
      <c r="L288" s="65"/>
      <c r="M288" s="65"/>
      <c r="N288" s="65"/>
    </row>
    <row r="289" spans="1:14" x14ac:dyDescent="0.3">
      <c r="A289" s="96"/>
      <c r="B289" s="96"/>
      <c r="C289" s="96"/>
      <c r="D289" s="70"/>
      <c r="E289" s="70"/>
      <c r="F289" s="70"/>
      <c r="G289" s="70"/>
      <c r="H289" s="70"/>
      <c r="I289" s="70"/>
      <c r="J289" s="70"/>
      <c r="K289" s="70"/>
      <c r="L289" s="65"/>
      <c r="M289" s="65"/>
      <c r="N289" s="65"/>
    </row>
    <row r="290" spans="1:14" x14ac:dyDescent="0.3">
      <c r="A290" s="96"/>
      <c r="B290" s="96"/>
      <c r="C290" s="96"/>
      <c r="D290" s="70"/>
      <c r="E290" s="70"/>
      <c r="F290" s="70"/>
      <c r="G290" s="70"/>
      <c r="H290" s="70"/>
      <c r="I290" s="70"/>
      <c r="J290" s="70"/>
      <c r="K290" s="70"/>
      <c r="L290" s="65"/>
      <c r="M290" s="65"/>
      <c r="N290" s="65"/>
    </row>
    <row r="291" spans="1:14" x14ac:dyDescent="0.3">
      <c r="A291" s="96"/>
      <c r="B291" s="96"/>
      <c r="C291" s="96"/>
      <c r="D291" s="70"/>
      <c r="E291" s="70"/>
      <c r="F291" s="70"/>
      <c r="G291" s="70"/>
      <c r="H291" s="70"/>
      <c r="I291" s="70"/>
      <c r="J291" s="70"/>
      <c r="K291" s="70"/>
      <c r="L291" s="65"/>
      <c r="M291" s="65"/>
      <c r="N291" s="65"/>
    </row>
    <row r="292" spans="1:14" x14ac:dyDescent="0.3">
      <c r="A292" s="96"/>
      <c r="B292" s="96"/>
      <c r="C292" s="96"/>
      <c r="D292" s="70"/>
      <c r="E292" s="70"/>
      <c r="F292" s="70"/>
      <c r="G292" s="70"/>
      <c r="H292" s="70"/>
      <c r="I292" s="70"/>
      <c r="J292" s="70"/>
      <c r="K292" s="70"/>
      <c r="L292" s="65"/>
      <c r="M292" s="65"/>
      <c r="N292" s="65"/>
    </row>
    <row r="293" spans="1:14" x14ac:dyDescent="0.3">
      <c r="A293" s="96"/>
      <c r="B293" s="96"/>
      <c r="C293" s="96"/>
      <c r="D293" s="70"/>
      <c r="E293" s="70"/>
      <c r="F293" s="70"/>
      <c r="G293" s="70"/>
      <c r="H293" s="70"/>
      <c r="I293" s="70"/>
      <c r="J293" s="70"/>
      <c r="K293" s="70"/>
      <c r="L293" s="65"/>
      <c r="M293" s="65"/>
      <c r="N293" s="65"/>
    </row>
    <row r="294" spans="1:14" x14ac:dyDescent="0.3">
      <c r="A294" s="96"/>
      <c r="B294" s="96"/>
      <c r="C294" s="96"/>
      <c r="D294" s="70"/>
      <c r="E294" s="70"/>
      <c r="F294" s="70"/>
      <c r="G294" s="70"/>
      <c r="H294" s="70"/>
      <c r="I294" s="70"/>
      <c r="J294" s="70"/>
      <c r="K294" s="70"/>
      <c r="L294" s="65"/>
      <c r="M294" s="65"/>
      <c r="N294" s="65"/>
    </row>
    <row r="295" spans="1:14" x14ac:dyDescent="0.3">
      <c r="A295" s="96"/>
      <c r="B295" s="96"/>
      <c r="C295" s="96"/>
      <c r="D295" s="70"/>
      <c r="E295" s="70"/>
      <c r="F295" s="70"/>
      <c r="G295" s="70"/>
      <c r="H295" s="70"/>
      <c r="I295" s="70"/>
      <c r="J295" s="70"/>
      <c r="K295" s="70"/>
      <c r="L295" s="65"/>
      <c r="M295" s="65"/>
      <c r="N295" s="65"/>
    </row>
    <row r="296" spans="1:14" x14ac:dyDescent="0.3">
      <c r="A296" s="96"/>
      <c r="B296" s="96"/>
      <c r="C296" s="96"/>
      <c r="D296" s="70"/>
      <c r="E296" s="70"/>
      <c r="F296" s="70"/>
      <c r="G296" s="70"/>
      <c r="H296" s="70"/>
      <c r="I296" s="70"/>
      <c r="J296" s="70"/>
      <c r="K296" s="70"/>
      <c r="L296" s="65"/>
      <c r="M296" s="65"/>
      <c r="N296" s="65"/>
    </row>
    <row r="297" spans="1:14" x14ac:dyDescent="0.3">
      <c r="A297" s="96"/>
      <c r="B297" s="96"/>
      <c r="C297" s="96"/>
      <c r="D297" s="70"/>
      <c r="E297" s="70"/>
      <c r="F297" s="70"/>
      <c r="G297" s="70"/>
      <c r="H297" s="70"/>
      <c r="I297" s="70"/>
      <c r="J297" s="70"/>
      <c r="K297" s="70"/>
      <c r="L297" s="65"/>
      <c r="M297" s="65"/>
      <c r="N297" s="65"/>
    </row>
    <row r="298" spans="1:14" x14ac:dyDescent="0.3">
      <c r="A298" s="96"/>
      <c r="B298" s="96"/>
      <c r="C298" s="96"/>
      <c r="D298" s="70"/>
      <c r="E298" s="70"/>
      <c r="F298" s="70"/>
      <c r="G298" s="70"/>
      <c r="H298" s="70"/>
      <c r="I298" s="70"/>
      <c r="J298" s="70"/>
      <c r="K298" s="70"/>
      <c r="L298" s="65"/>
      <c r="M298" s="65"/>
      <c r="N298" s="65"/>
    </row>
    <row r="299" spans="1:14" x14ac:dyDescent="0.3">
      <c r="A299" s="96"/>
      <c r="B299" s="96"/>
      <c r="C299" s="96"/>
      <c r="D299" s="70"/>
      <c r="E299" s="70"/>
      <c r="F299" s="70"/>
      <c r="G299" s="70"/>
      <c r="H299" s="70"/>
      <c r="I299" s="70"/>
      <c r="J299" s="70"/>
      <c r="K299" s="70"/>
      <c r="L299" s="65"/>
      <c r="M299" s="65"/>
      <c r="N299" s="65"/>
    </row>
    <row r="300" spans="1:14" x14ac:dyDescent="0.3">
      <c r="A300" s="96"/>
      <c r="B300" s="96"/>
      <c r="C300" s="96"/>
      <c r="D300" s="70"/>
      <c r="E300" s="70"/>
      <c r="F300" s="70"/>
      <c r="G300" s="70"/>
      <c r="H300" s="70"/>
      <c r="I300" s="70"/>
      <c r="J300" s="70"/>
      <c r="K300" s="70"/>
      <c r="L300" s="65"/>
      <c r="M300" s="65"/>
      <c r="N300" s="65"/>
    </row>
    <row r="301" spans="1:14" x14ac:dyDescent="0.3">
      <c r="A301" s="96"/>
      <c r="B301" s="96"/>
      <c r="C301" s="96"/>
      <c r="D301" s="70"/>
      <c r="E301" s="70"/>
      <c r="F301" s="70"/>
      <c r="G301" s="70"/>
      <c r="H301" s="70"/>
      <c r="I301" s="70"/>
      <c r="J301" s="70"/>
      <c r="K301" s="70"/>
      <c r="L301" s="65"/>
      <c r="M301" s="65"/>
      <c r="N301" s="65"/>
    </row>
    <row r="302" spans="1:14" x14ac:dyDescent="0.3">
      <c r="A302" s="96"/>
      <c r="B302" s="96"/>
      <c r="C302" s="96"/>
      <c r="D302" s="70"/>
      <c r="E302" s="70"/>
      <c r="F302" s="70"/>
      <c r="G302" s="70"/>
      <c r="H302" s="70"/>
      <c r="I302" s="70"/>
      <c r="J302" s="70"/>
      <c r="K302" s="70"/>
      <c r="L302" s="65"/>
      <c r="M302" s="65"/>
      <c r="N302" s="65"/>
    </row>
    <row r="303" spans="1:14" x14ac:dyDescent="0.3">
      <c r="A303" s="96"/>
      <c r="B303" s="96"/>
      <c r="C303" s="96"/>
      <c r="D303" s="70"/>
      <c r="E303" s="70"/>
      <c r="F303" s="70"/>
      <c r="G303" s="70"/>
      <c r="H303" s="70"/>
      <c r="I303" s="70"/>
      <c r="J303" s="70"/>
      <c r="K303" s="70"/>
      <c r="L303" s="65"/>
      <c r="M303" s="65"/>
      <c r="N303" s="65"/>
    </row>
    <row r="304" spans="1:14" x14ac:dyDescent="0.3">
      <c r="A304" s="96"/>
      <c r="B304" s="96"/>
      <c r="C304" s="96"/>
      <c r="D304" s="70"/>
      <c r="E304" s="70"/>
      <c r="F304" s="70"/>
      <c r="G304" s="70"/>
      <c r="H304" s="70"/>
      <c r="I304" s="70"/>
      <c r="J304" s="70"/>
      <c r="K304" s="70"/>
      <c r="L304" s="65"/>
      <c r="M304" s="65"/>
      <c r="N304" s="65"/>
    </row>
    <row r="305" spans="1:14" x14ac:dyDescent="0.3">
      <c r="A305" s="96"/>
      <c r="B305" s="96"/>
      <c r="C305" s="96"/>
      <c r="D305" s="70"/>
      <c r="E305" s="70"/>
      <c r="F305" s="70"/>
      <c r="G305" s="70"/>
      <c r="H305" s="70"/>
      <c r="I305" s="70"/>
      <c r="J305" s="70"/>
      <c r="K305" s="70"/>
      <c r="L305" s="65"/>
      <c r="M305" s="65"/>
      <c r="N305" s="65"/>
    </row>
    <row r="306" spans="1:14" x14ac:dyDescent="0.3">
      <c r="A306" s="96"/>
      <c r="B306" s="96"/>
      <c r="C306" s="96"/>
      <c r="D306" s="70"/>
      <c r="E306" s="70"/>
      <c r="F306" s="70"/>
      <c r="G306" s="70"/>
      <c r="H306" s="70"/>
      <c r="I306" s="70"/>
      <c r="J306" s="70"/>
      <c r="K306" s="70"/>
      <c r="L306" s="65"/>
      <c r="M306" s="65"/>
      <c r="N306" s="65"/>
    </row>
    <row r="307" spans="1:14" x14ac:dyDescent="0.3">
      <c r="A307" s="96"/>
      <c r="B307" s="96"/>
      <c r="C307" s="96"/>
      <c r="D307" s="70"/>
      <c r="E307" s="70"/>
      <c r="F307" s="70"/>
      <c r="G307" s="70"/>
      <c r="H307" s="70"/>
      <c r="I307" s="70"/>
      <c r="J307" s="70"/>
      <c r="K307" s="70"/>
      <c r="L307" s="65"/>
      <c r="M307" s="65"/>
      <c r="N307" s="65"/>
    </row>
    <row r="308" spans="1:14" x14ac:dyDescent="0.3">
      <c r="A308" s="96"/>
      <c r="B308" s="96"/>
      <c r="C308" s="96"/>
      <c r="D308" s="70"/>
      <c r="E308" s="70"/>
      <c r="F308" s="70"/>
      <c r="G308" s="70"/>
      <c r="H308" s="70"/>
      <c r="I308" s="70"/>
      <c r="J308" s="70"/>
      <c r="K308" s="70"/>
      <c r="L308" s="65"/>
      <c r="M308" s="65"/>
      <c r="N308" s="65"/>
    </row>
    <row r="309" spans="1:14" x14ac:dyDescent="0.3">
      <c r="A309" s="96"/>
      <c r="B309" s="96"/>
      <c r="C309" s="96"/>
      <c r="D309" s="70"/>
      <c r="E309" s="70"/>
      <c r="F309" s="70"/>
      <c r="G309" s="70"/>
      <c r="H309" s="70"/>
      <c r="I309" s="70"/>
      <c r="J309" s="70"/>
      <c r="K309" s="70"/>
      <c r="L309" s="65"/>
      <c r="M309" s="65"/>
      <c r="N309" s="65"/>
    </row>
    <row r="310" spans="1:14" x14ac:dyDescent="0.3">
      <c r="A310" s="96"/>
      <c r="B310" s="96"/>
      <c r="C310" s="96"/>
      <c r="D310" s="70"/>
      <c r="E310" s="70"/>
      <c r="F310" s="70"/>
      <c r="G310" s="70"/>
      <c r="H310" s="70"/>
      <c r="I310" s="70"/>
      <c r="J310" s="70"/>
      <c r="K310" s="70"/>
      <c r="L310" s="65"/>
      <c r="M310" s="65"/>
      <c r="N310" s="65"/>
    </row>
    <row r="311" spans="1:14" x14ac:dyDescent="0.3">
      <c r="A311" s="96"/>
      <c r="B311" s="96"/>
      <c r="C311" s="96"/>
      <c r="D311" s="70"/>
      <c r="E311" s="70"/>
      <c r="F311" s="70"/>
      <c r="G311" s="70"/>
      <c r="H311" s="70"/>
      <c r="I311" s="70"/>
      <c r="J311" s="70"/>
      <c r="K311" s="70"/>
      <c r="L311" s="65"/>
      <c r="M311" s="65"/>
      <c r="N311" s="65"/>
    </row>
    <row r="312" spans="1:14" x14ac:dyDescent="0.3">
      <c r="A312" s="96"/>
      <c r="B312" s="96"/>
      <c r="C312" s="96"/>
      <c r="D312" s="70"/>
      <c r="E312" s="70"/>
      <c r="F312" s="70"/>
      <c r="G312" s="70"/>
      <c r="H312" s="70"/>
      <c r="I312" s="70"/>
      <c r="J312" s="70"/>
      <c r="K312" s="70"/>
      <c r="L312" s="65"/>
      <c r="M312" s="65"/>
      <c r="N312" s="65"/>
    </row>
    <row r="313" spans="1:14" x14ac:dyDescent="0.3">
      <c r="A313" s="96"/>
      <c r="B313" s="96"/>
      <c r="C313" s="96"/>
      <c r="D313" s="70"/>
      <c r="E313" s="70"/>
      <c r="F313" s="70"/>
      <c r="G313" s="70"/>
      <c r="H313" s="70"/>
      <c r="I313" s="70"/>
      <c r="J313" s="70"/>
      <c r="K313" s="70"/>
      <c r="L313" s="65"/>
      <c r="M313" s="65"/>
      <c r="N313" s="65"/>
    </row>
    <row r="314" spans="1:14" x14ac:dyDescent="0.3">
      <c r="A314" s="96"/>
      <c r="B314" s="96"/>
      <c r="C314" s="96"/>
      <c r="D314" s="70"/>
      <c r="E314" s="70"/>
      <c r="F314" s="70"/>
      <c r="G314" s="70"/>
      <c r="H314" s="70"/>
      <c r="I314" s="70"/>
      <c r="J314" s="70"/>
      <c r="K314" s="70"/>
      <c r="L314" s="65"/>
      <c r="M314" s="65"/>
      <c r="N314" s="65"/>
    </row>
    <row r="315" spans="1:14" x14ac:dyDescent="0.3">
      <c r="A315" s="96"/>
      <c r="B315" s="96"/>
      <c r="C315" s="96"/>
      <c r="D315" s="70"/>
      <c r="E315" s="70"/>
      <c r="F315" s="70"/>
      <c r="G315" s="70"/>
      <c r="H315" s="70"/>
      <c r="I315" s="70"/>
      <c r="J315" s="70"/>
      <c r="K315" s="70"/>
      <c r="L315" s="65"/>
      <c r="M315" s="65"/>
      <c r="N315" s="65"/>
    </row>
    <row r="316" spans="1:14" x14ac:dyDescent="0.3">
      <c r="A316" s="96"/>
      <c r="B316" s="96"/>
      <c r="C316" s="96"/>
      <c r="D316" s="70"/>
      <c r="E316" s="70"/>
      <c r="F316" s="70"/>
      <c r="G316" s="70"/>
      <c r="H316" s="70"/>
      <c r="I316" s="70"/>
      <c r="J316" s="70"/>
      <c r="K316" s="70"/>
      <c r="L316" s="65"/>
      <c r="M316" s="65"/>
      <c r="N316" s="65"/>
    </row>
    <row r="317" spans="1:14" x14ac:dyDescent="0.3">
      <c r="A317" s="96"/>
      <c r="B317" s="96"/>
      <c r="C317" s="96"/>
      <c r="D317" s="70"/>
      <c r="E317" s="70"/>
      <c r="F317" s="70"/>
      <c r="G317" s="70"/>
      <c r="H317" s="70"/>
      <c r="I317" s="70"/>
      <c r="J317" s="70"/>
      <c r="K317" s="70"/>
      <c r="L317" s="65"/>
      <c r="M317" s="65"/>
      <c r="N317" s="65"/>
    </row>
    <row r="318" spans="1:14" x14ac:dyDescent="0.3">
      <c r="A318" s="96"/>
      <c r="B318" s="96"/>
      <c r="C318" s="96"/>
      <c r="D318" s="70"/>
      <c r="E318" s="70"/>
      <c r="F318" s="70"/>
      <c r="G318" s="70"/>
      <c r="H318" s="70"/>
      <c r="I318" s="70"/>
      <c r="J318" s="70"/>
      <c r="K318" s="70"/>
      <c r="L318" s="65"/>
      <c r="M318" s="65"/>
      <c r="N318" s="65"/>
    </row>
    <row r="319" spans="1:14" x14ac:dyDescent="0.3">
      <c r="A319" s="96"/>
      <c r="B319" s="96"/>
      <c r="C319" s="96"/>
      <c r="D319" s="70"/>
      <c r="E319" s="70"/>
      <c r="F319" s="70"/>
      <c r="G319" s="70"/>
      <c r="H319" s="70"/>
      <c r="I319" s="70"/>
      <c r="J319" s="70"/>
      <c r="K319" s="70"/>
      <c r="L319" s="65"/>
      <c r="M319" s="65"/>
      <c r="N319" s="65"/>
    </row>
    <row r="320" spans="1:14" x14ac:dyDescent="0.3">
      <c r="A320" s="96"/>
      <c r="B320" s="96"/>
      <c r="C320" s="96"/>
      <c r="D320" s="70"/>
      <c r="E320" s="70"/>
      <c r="F320" s="70"/>
      <c r="G320" s="70"/>
      <c r="H320" s="70"/>
      <c r="I320" s="70"/>
      <c r="J320" s="70"/>
      <c r="K320" s="70"/>
      <c r="L320" s="65"/>
      <c r="M320" s="65"/>
      <c r="N320" s="65"/>
    </row>
    <row r="321" spans="1:14" x14ac:dyDescent="0.3">
      <c r="A321" s="96"/>
      <c r="B321" s="96"/>
      <c r="C321" s="96"/>
      <c r="D321" s="70"/>
      <c r="E321" s="70"/>
      <c r="F321" s="70"/>
      <c r="G321" s="70"/>
      <c r="H321" s="70"/>
      <c r="I321" s="70"/>
      <c r="J321" s="70"/>
      <c r="K321" s="70"/>
      <c r="L321" s="65"/>
      <c r="M321" s="65"/>
      <c r="N321" s="65"/>
    </row>
    <row r="322" spans="1:14" x14ac:dyDescent="0.3">
      <c r="A322" s="96"/>
      <c r="B322" s="96"/>
      <c r="C322" s="96"/>
      <c r="D322" s="70"/>
      <c r="E322" s="70"/>
      <c r="F322" s="70"/>
      <c r="G322" s="70"/>
      <c r="H322" s="70"/>
      <c r="I322" s="70"/>
      <c r="J322" s="70"/>
      <c r="K322" s="70"/>
      <c r="L322" s="65"/>
      <c r="M322" s="65"/>
      <c r="N322" s="65"/>
    </row>
    <row r="323" spans="1:14" x14ac:dyDescent="0.3">
      <c r="A323" s="96"/>
      <c r="B323" s="96"/>
      <c r="C323" s="96"/>
      <c r="D323" s="70"/>
      <c r="E323" s="70"/>
      <c r="F323" s="70"/>
      <c r="G323" s="70"/>
      <c r="H323" s="70"/>
      <c r="I323" s="70"/>
      <c r="J323" s="70"/>
      <c r="K323" s="70"/>
      <c r="L323" s="65"/>
      <c r="M323" s="65"/>
      <c r="N323" s="65"/>
    </row>
    <row r="324" spans="1:14" x14ac:dyDescent="0.3">
      <c r="A324" s="96"/>
      <c r="B324" s="96"/>
      <c r="C324" s="96"/>
      <c r="D324" s="70"/>
      <c r="E324" s="70"/>
      <c r="F324" s="70"/>
      <c r="G324" s="70"/>
      <c r="H324" s="70"/>
      <c r="I324" s="70"/>
      <c r="J324" s="70"/>
      <c r="K324" s="70"/>
      <c r="L324" s="65"/>
      <c r="M324" s="65"/>
      <c r="N324" s="65"/>
    </row>
    <row r="325" spans="1:14" x14ac:dyDescent="0.3">
      <c r="A325" s="96"/>
      <c r="B325" s="96"/>
      <c r="C325" s="96"/>
      <c r="D325" s="70"/>
      <c r="E325" s="70"/>
      <c r="F325" s="70"/>
      <c r="G325" s="70"/>
      <c r="H325" s="70"/>
      <c r="I325" s="70"/>
      <c r="J325" s="70"/>
      <c r="K325" s="70"/>
      <c r="L325" s="65"/>
      <c r="M325" s="65"/>
      <c r="N325" s="65"/>
    </row>
    <row r="326" spans="1:14" x14ac:dyDescent="0.3">
      <c r="A326" s="96"/>
      <c r="B326" s="96"/>
      <c r="C326" s="96"/>
      <c r="D326" s="70"/>
      <c r="E326" s="70"/>
      <c r="F326" s="70"/>
      <c r="G326" s="70"/>
      <c r="H326" s="70"/>
      <c r="I326" s="70"/>
      <c r="J326" s="70"/>
      <c r="K326" s="70"/>
      <c r="L326" s="65"/>
      <c r="M326" s="65"/>
      <c r="N326" s="65"/>
    </row>
    <row r="327" spans="1:14" x14ac:dyDescent="0.3">
      <c r="A327" s="96"/>
      <c r="B327" s="96"/>
      <c r="C327" s="96"/>
      <c r="D327" s="70"/>
      <c r="E327" s="70"/>
      <c r="F327" s="70"/>
      <c r="G327" s="70"/>
      <c r="H327" s="70"/>
      <c r="I327" s="70"/>
      <c r="J327" s="70"/>
      <c r="K327" s="70"/>
      <c r="L327" s="65"/>
      <c r="M327" s="65"/>
      <c r="N327" s="65"/>
    </row>
    <row r="328" spans="1:14" x14ac:dyDescent="0.3">
      <c r="A328" s="96"/>
      <c r="B328" s="96"/>
      <c r="C328" s="96"/>
      <c r="D328" s="70"/>
      <c r="E328" s="70"/>
      <c r="F328" s="70"/>
      <c r="G328" s="70"/>
      <c r="H328" s="70"/>
      <c r="I328" s="70"/>
      <c r="J328" s="70"/>
      <c r="K328" s="70"/>
      <c r="L328" s="65"/>
      <c r="M328" s="65"/>
      <c r="N328" s="65"/>
    </row>
    <row r="329" spans="1:14" x14ac:dyDescent="0.3">
      <c r="A329" s="96"/>
      <c r="B329" s="96"/>
      <c r="C329" s="96"/>
      <c r="D329" s="70"/>
      <c r="E329" s="70"/>
      <c r="F329" s="70"/>
      <c r="G329" s="70"/>
      <c r="H329" s="70"/>
      <c r="I329" s="70"/>
      <c r="J329" s="70"/>
      <c r="K329" s="70"/>
      <c r="L329" s="65"/>
      <c r="M329" s="65"/>
      <c r="N329" s="65"/>
    </row>
    <row r="330" spans="1:14" x14ac:dyDescent="0.3">
      <c r="A330" s="96"/>
      <c r="B330" s="96"/>
      <c r="C330" s="96"/>
      <c r="D330" s="70"/>
      <c r="E330" s="70"/>
      <c r="F330" s="70"/>
      <c r="G330" s="70"/>
      <c r="H330" s="70"/>
      <c r="I330" s="70"/>
      <c r="J330" s="70"/>
      <c r="K330" s="70"/>
      <c r="L330" s="65"/>
      <c r="M330" s="65"/>
      <c r="N330" s="65"/>
    </row>
    <row r="331" spans="1:14" x14ac:dyDescent="0.3">
      <c r="A331" s="96"/>
      <c r="B331" s="96"/>
      <c r="C331" s="96"/>
      <c r="D331" s="70"/>
      <c r="E331" s="70"/>
      <c r="F331" s="70"/>
      <c r="G331" s="70"/>
      <c r="H331" s="70"/>
      <c r="I331" s="70"/>
      <c r="J331" s="70"/>
      <c r="K331" s="70"/>
      <c r="L331" s="65"/>
      <c r="M331" s="65"/>
      <c r="N331" s="65"/>
    </row>
    <row r="332" spans="1:14" x14ac:dyDescent="0.3">
      <c r="A332" s="96"/>
      <c r="B332" s="96"/>
      <c r="C332" s="96"/>
      <c r="D332" s="70"/>
      <c r="E332" s="70"/>
      <c r="F332" s="70"/>
      <c r="G332" s="70"/>
      <c r="H332" s="70"/>
      <c r="I332" s="70"/>
      <c r="J332" s="70"/>
      <c r="K332" s="70"/>
      <c r="L332" s="65"/>
      <c r="M332" s="65"/>
      <c r="N332" s="65"/>
    </row>
    <row r="333" spans="1:14" x14ac:dyDescent="0.3">
      <c r="A333" s="96"/>
      <c r="B333" s="96"/>
      <c r="C333" s="96"/>
      <c r="D333" s="70"/>
      <c r="E333" s="70"/>
      <c r="F333" s="70"/>
      <c r="G333" s="70"/>
      <c r="H333" s="70"/>
      <c r="I333" s="70"/>
      <c r="J333" s="70"/>
      <c r="K333" s="70"/>
      <c r="L333" s="65"/>
      <c r="M333" s="65"/>
      <c r="N333" s="65"/>
    </row>
    <row r="334" spans="1:14" x14ac:dyDescent="0.3">
      <c r="A334" s="96"/>
      <c r="B334" s="96"/>
      <c r="C334" s="96"/>
      <c r="D334" s="70"/>
      <c r="E334" s="70"/>
      <c r="F334" s="70"/>
      <c r="G334" s="70"/>
      <c r="H334" s="70"/>
      <c r="I334" s="70"/>
      <c r="J334" s="70"/>
      <c r="K334" s="70"/>
      <c r="L334" s="65"/>
      <c r="M334" s="65"/>
      <c r="N334" s="65"/>
    </row>
    <row r="335" spans="1:14" x14ac:dyDescent="0.3">
      <c r="A335" s="96"/>
      <c r="B335" s="96"/>
      <c r="C335" s="96"/>
      <c r="D335" s="70"/>
      <c r="E335" s="70"/>
      <c r="F335" s="70"/>
      <c r="G335" s="70"/>
      <c r="H335" s="70"/>
      <c r="I335" s="70"/>
      <c r="J335" s="70"/>
      <c r="K335" s="70"/>
      <c r="L335" s="65"/>
      <c r="M335" s="65"/>
      <c r="N335" s="65"/>
    </row>
    <row r="336" spans="1:14" x14ac:dyDescent="0.3">
      <c r="A336" s="96"/>
      <c r="B336" s="96"/>
      <c r="C336" s="96"/>
      <c r="D336" s="70"/>
      <c r="E336" s="70"/>
      <c r="F336" s="70"/>
      <c r="G336" s="70"/>
      <c r="H336" s="70"/>
      <c r="I336" s="70"/>
      <c r="J336" s="70"/>
      <c r="K336" s="70"/>
      <c r="L336" s="65"/>
      <c r="M336" s="65"/>
      <c r="N336" s="65"/>
    </row>
    <row r="337" spans="1:14" x14ac:dyDescent="0.3">
      <c r="A337" s="96"/>
      <c r="B337" s="96"/>
      <c r="C337" s="96"/>
      <c r="D337" s="70"/>
      <c r="E337" s="70"/>
      <c r="F337" s="70"/>
      <c r="G337" s="70"/>
      <c r="H337" s="70"/>
      <c r="I337" s="70"/>
      <c r="J337" s="70"/>
      <c r="K337" s="70"/>
      <c r="L337" s="65"/>
      <c r="M337" s="65"/>
      <c r="N337" s="65"/>
    </row>
    <row r="338" spans="1:14" x14ac:dyDescent="0.3">
      <c r="A338" s="96"/>
      <c r="B338" s="96"/>
      <c r="C338" s="96"/>
      <c r="D338" s="70"/>
      <c r="E338" s="70"/>
      <c r="F338" s="70"/>
      <c r="G338" s="70"/>
      <c r="H338" s="70"/>
      <c r="I338" s="70"/>
      <c r="J338" s="70"/>
      <c r="K338" s="70"/>
      <c r="L338" s="65"/>
      <c r="M338" s="65"/>
      <c r="N338" s="65"/>
    </row>
    <row r="339" spans="1:14" x14ac:dyDescent="0.3">
      <c r="A339" s="96"/>
      <c r="B339" s="96"/>
      <c r="C339" s="96"/>
      <c r="D339" s="70"/>
      <c r="E339" s="70"/>
      <c r="F339" s="70"/>
      <c r="G339" s="70"/>
      <c r="H339" s="70"/>
      <c r="I339" s="70"/>
      <c r="J339" s="70"/>
      <c r="K339" s="70"/>
      <c r="L339" s="65"/>
      <c r="M339" s="65"/>
      <c r="N339" s="65"/>
    </row>
    <row r="340" spans="1:14" x14ac:dyDescent="0.3">
      <c r="A340" s="96"/>
      <c r="B340" s="96"/>
      <c r="C340" s="96"/>
      <c r="D340" s="70"/>
      <c r="E340" s="70"/>
      <c r="F340" s="70"/>
      <c r="G340" s="70"/>
      <c r="H340" s="70"/>
      <c r="I340" s="70"/>
      <c r="J340" s="70"/>
      <c r="K340" s="70"/>
      <c r="L340" s="65"/>
      <c r="M340" s="65"/>
      <c r="N340" s="65"/>
    </row>
    <row r="341" spans="1:14" x14ac:dyDescent="0.3">
      <c r="A341" s="96"/>
      <c r="B341" s="96"/>
      <c r="C341" s="96"/>
      <c r="D341" s="70"/>
      <c r="E341" s="70"/>
      <c r="F341" s="70"/>
      <c r="G341" s="70"/>
      <c r="H341" s="70"/>
      <c r="I341" s="70"/>
      <c r="J341" s="70"/>
      <c r="K341" s="70"/>
      <c r="L341" s="65"/>
      <c r="M341" s="65"/>
      <c r="N341" s="65"/>
    </row>
    <row r="342" spans="1:14" x14ac:dyDescent="0.3">
      <c r="A342" s="96"/>
      <c r="B342" s="96"/>
      <c r="C342" s="96"/>
      <c r="D342" s="70"/>
      <c r="E342" s="70"/>
      <c r="F342" s="70"/>
      <c r="G342" s="70"/>
      <c r="H342" s="70"/>
      <c r="I342" s="70"/>
      <c r="J342" s="70"/>
      <c r="K342" s="70"/>
      <c r="L342" s="65"/>
      <c r="M342" s="65"/>
      <c r="N342" s="65"/>
    </row>
    <row r="343" spans="1:14" x14ac:dyDescent="0.3">
      <c r="A343" s="96"/>
      <c r="B343" s="96"/>
      <c r="C343" s="96"/>
      <c r="D343" s="70"/>
      <c r="E343" s="70"/>
      <c r="F343" s="70"/>
      <c r="G343" s="70"/>
      <c r="H343" s="70"/>
      <c r="I343" s="70"/>
      <c r="J343" s="70"/>
      <c r="K343" s="70"/>
      <c r="L343" s="65"/>
      <c r="M343" s="65"/>
      <c r="N343" s="65"/>
    </row>
    <row r="344" spans="1:14" x14ac:dyDescent="0.3">
      <c r="A344" s="96"/>
      <c r="B344" s="96"/>
      <c r="C344" s="96"/>
      <c r="D344" s="70"/>
      <c r="E344" s="70"/>
      <c r="F344" s="70"/>
      <c r="G344" s="70"/>
      <c r="H344" s="70"/>
      <c r="I344" s="70"/>
      <c r="J344" s="70"/>
      <c r="K344" s="70"/>
      <c r="L344" s="65"/>
      <c r="M344" s="65"/>
      <c r="N344" s="65"/>
    </row>
    <row r="345" spans="1:14" x14ac:dyDescent="0.3">
      <c r="A345" s="96"/>
      <c r="B345" s="96"/>
      <c r="C345" s="96"/>
      <c r="D345" s="70"/>
      <c r="E345" s="70"/>
      <c r="F345" s="70"/>
      <c r="G345" s="70"/>
      <c r="H345" s="70"/>
      <c r="I345" s="70"/>
      <c r="J345" s="70"/>
      <c r="K345" s="70"/>
      <c r="L345" s="65"/>
      <c r="M345" s="65"/>
      <c r="N345" s="65"/>
    </row>
    <row r="346" spans="1:14" x14ac:dyDescent="0.3">
      <c r="A346" s="96"/>
      <c r="B346" s="96"/>
      <c r="C346" s="96"/>
      <c r="D346" s="70"/>
      <c r="E346" s="70"/>
      <c r="F346" s="70"/>
      <c r="G346" s="70"/>
      <c r="H346" s="70"/>
      <c r="I346" s="70"/>
      <c r="J346" s="70"/>
      <c r="K346" s="70"/>
      <c r="L346" s="65"/>
      <c r="M346" s="65"/>
      <c r="N346" s="65"/>
    </row>
    <row r="347" spans="1:14" x14ac:dyDescent="0.3">
      <c r="A347" s="96"/>
      <c r="B347" s="96"/>
      <c r="C347" s="96"/>
      <c r="D347" s="70"/>
      <c r="E347" s="70"/>
      <c r="F347" s="70"/>
      <c r="G347" s="70"/>
      <c r="H347" s="70"/>
      <c r="I347" s="70"/>
      <c r="J347" s="70"/>
      <c r="K347" s="70"/>
      <c r="L347" s="65"/>
      <c r="M347" s="65"/>
      <c r="N347" s="65"/>
    </row>
    <row r="348" spans="1:14" x14ac:dyDescent="0.3">
      <c r="A348" s="96"/>
      <c r="B348" s="96"/>
      <c r="C348" s="96"/>
      <c r="D348" s="70"/>
      <c r="E348" s="70"/>
      <c r="F348" s="70"/>
      <c r="G348" s="70"/>
      <c r="H348" s="70"/>
      <c r="I348" s="70"/>
      <c r="J348" s="70"/>
      <c r="K348" s="70"/>
      <c r="L348" s="65"/>
      <c r="M348" s="65"/>
      <c r="N348" s="65"/>
    </row>
    <row r="349" spans="1:14" x14ac:dyDescent="0.3">
      <c r="A349" s="96"/>
      <c r="B349" s="96"/>
      <c r="C349" s="96"/>
      <c r="D349" s="70"/>
      <c r="E349" s="70"/>
      <c r="F349" s="70"/>
      <c r="G349" s="70"/>
      <c r="H349" s="70"/>
      <c r="I349" s="70"/>
      <c r="J349" s="70"/>
      <c r="K349" s="70"/>
      <c r="L349" s="65"/>
      <c r="M349" s="65"/>
      <c r="N349" s="65"/>
    </row>
    <row r="350" spans="1:14" x14ac:dyDescent="0.3">
      <c r="A350" s="96"/>
      <c r="B350" s="96"/>
      <c r="C350" s="96"/>
      <c r="D350" s="70"/>
      <c r="E350" s="70"/>
      <c r="F350" s="70"/>
      <c r="G350" s="70"/>
      <c r="H350" s="70"/>
      <c r="I350" s="70"/>
      <c r="J350" s="70"/>
      <c r="K350" s="70"/>
      <c r="L350" s="65"/>
      <c r="M350" s="65"/>
      <c r="N350" s="65"/>
    </row>
    <row r="351" spans="1:14" x14ac:dyDescent="0.3">
      <c r="A351" s="96"/>
      <c r="B351" s="96"/>
      <c r="C351" s="96"/>
      <c r="D351" s="70"/>
      <c r="E351" s="70"/>
      <c r="F351" s="70"/>
      <c r="G351" s="70"/>
      <c r="H351" s="70"/>
      <c r="I351" s="70"/>
      <c r="J351" s="70"/>
      <c r="K351" s="70"/>
      <c r="L351" s="65"/>
      <c r="M351" s="65"/>
      <c r="N351" s="65"/>
    </row>
    <row r="352" spans="1:14" x14ac:dyDescent="0.3">
      <c r="A352" s="96"/>
      <c r="B352" s="96"/>
      <c r="C352" s="96"/>
      <c r="D352" s="70"/>
      <c r="E352" s="70"/>
      <c r="F352" s="70"/>
      <c r="G352" s="70"/>
      <c r="H352" s="70"/>
      <c r="I352" s="70"/>
      <c r="J352" s="70"/>
      <c r="K352" s="70"/>
      <c r="L352" s="65"/>
      <c r="M352" s="65"/>
      <c r="N352" s="65"/>
    </row>
    <row r="353" spans="1:14" x14ac:dyDescent="0.3">
      <c r="A353" s="96"/>
      <c r="B353" s="96"/>
      <c r="C353" s="96"/>
      <c r="D353" s="70"/>
      <c r="E353" s="70"/>
      <c r="F353" s="70"/>
      <c r="G353" s="70"/>
      <c r="H353" s="70"/>
      <c r="I353" s="70"/>
      <c r="J353" s="70"/>
      <c r="K353" s="70"/>
      <c r="L353" s="65"/>
      <c r="M353" s="65"/>
      <c r="N353" s="65"/>
    </row>
    <row r="354" spans="1:14" x14ac:dyDescent="0.3">
      <c r="A354" s="96"/>
      <c r="B354" s="96"/>
      <c r="C354" s="96"/>
      <c r="D354" s="70"/>
      <c r="E354" s="70"/>
      <c r="F354" s="70"/>
      <c r="G354" s="70"/>
      <c r="H354" s="70"/>
      <c r="I354" s="70"/>
      <c r="J354" s="70"/>
      <c r="K354" s="70"/>
      <c r="L354" s="65"/>
      <c r="M354" s="65"/>
      <c r="N354" s="65"/>
    </row>
    <row r="355" spans="1:14" x14ac:dyDescent="0.3">
      <c r="A355" s="96"/>
      <c r="B355" s="96"/>
      <c r="C355" s="96"/>
      <c r="D355" s="70"/>
      <c r="E355" s="70"/>
      <c r="F355" s="70"/>
      <c r="G355" s="70"/>
      <c r="H355" s="70"/>
      <c r="I355" s="70"/>
      <c r="J355" s="70"/>
      <c r="K355" s="70"/>
      <c r="L355" s="65"/>
      <c r="M355" s="65"/>
      <c r="N355" s="65"/>
    </row>
    <row r="356" spans="1:14" x14ac:dyDescent="0.3">
      <c r="A356" s="96"/>
      <c r="B356" s="96"/>
      <c r="C356" s="96"/>
      <c r="D356" s="70"/>
      <c r="E356" s="70"/>
      <c r="F356" s="70"/>
      <c r="G356" s="70"/>
      <c r="H356" s="70"/>
      <c r="I356" s="70"/>
      <c r="J356" s="70"/>
      <c r="K356" s="70"/>
      <c r="L356" s="65"/>
      <c r="M356" s="65"/>
      <c r="N356" s="65"/>
    </row>
    <row r="357" spans="1:14" x14ac:dyDescent="0.3">
      <c r="A357" s="96"/>
      <c r="B357" s="96"/>
      <c r="C357" s="96"/>
      <c r="D357" s="70"/>
      <c r="E357" s="70"/>
      <c r="F357" s="70"/>
      <c r="G357" s="70"/>
      <c r="H357" s="70"/>
      <c r="I357" s="70"/>
      <c r="J357" s="70"/>
      <c r="K357" s="70"/>
      <c r="L357" s="65"/>
      <c r="M357" s="65"/>
      <c r="N357" s="65"/>
    </row>
    <row r="358" spans="1:14" x14ac:dyDescent="0.3">
      <c r="A358" s="96"/>
      <c r="B358" s="96"/>
      <c r="C358" s="96"/>
      <c r="D358" s="70"/>
      <c r="E358" s="70"/>
      <c r="F358" s="70"/>
      <c r="G358" s="70"/>
      <c r="H358" s="70"/>
      <c r="I358" s="70"/>
      <c r="J358" s="70"/>
      <c r="K358" s="70"/>
      <c r="L358" s="65"/>
      <c r="M358" s="65"/>
      <c r="N358" s="65"/>
    </row>
    <row r="359" spans="1:14" x14ac:dyDescent="0.3">
      <c r="A359" s="96"/>
      <c r="B359" s="96"/>
      <c r="C359" s="96"/>
      <c r="D359" s="70"/>
      <c r="E359" s="70"/>
      <c r="F359" s="70"/>
      <c r="G359" s="70"/>
      <c r="H359" s="70"/>
      <c r="I359" s="70"/>
      <c r="J359" s="70"/>
      <c r="K359" s="70"/>
      <c r="L359" s="65"/>
      <c r="M359" s="65"/>
      <c r="N359" s="65"/>
    </row>
    <row r="360" spans="1:14" x14ac:dyDescent="0.3">
      <c r="A360" s="96"/>
      <c r="B360" s="96"/>
      <c r="C360" s="96"/>
      <c r="D360" s="70"/>
      <c r="E360" s="70"/>
      <c r="F360" s="70"/>
      <c r="G360" s="70"/>
      <c r="H360" s="70"/>
      <c r="I360" s="70"/>
      <c r="J360" s="70"/>
      <c r="K360" s="70"/>
      <c r="L360" s="65"/>
      <c r="M360" s="65"/>
      <c r="N360" s="65"/>
    </row>
    <row r="361" spans="1:14" x14ac:dyDescent="0.3">
      <c r="A361" s="96"/>
      <c r="B361" s="96"/>
      <c r="C361" s="96"/>
      <c r="D361" s="70"/>
      <c r="E361" s="70"/>
      <c r="F361" s="70"/>
      <c r="G361" s="70"/>
      <c r="H361" s="70"/>
      <c r="I361" s="70"/>
      <c r="J361" s="70"/>
      <c r="K361" s="70"/>
      <c r="L361" s="65"/>
      <c r="M361" s="65"/>
      <c r="N361" s="65"/>
    </row>
    <row r="362" spans="1:14" x14ac:dyDescent="0.3">
      <c r="A362" s="96"/>
      <c r="B362" s="96"/>
      <c r="C362" s="96"/>
      <c r="D362" s="70"/>
      <c r="E362" s="70"/>
      <c r="F362" s="70"/>
      <c r="G362" s="70"/>
      <c r="H362" s="70"/>
      <c r="I362" s="70"/>
      <c r="J362" s="70"/>
      <c r="K362" s="70"/>
      <c r="L362" s="65"/>
      <c r="M362" s="65"/>
      <c r="N362" s="65"/>
    </row>
    <row r="363" spans="1:14" x14ac:dyDescent="0.3">
      <c r="A363" s="96"/>
      <c r="B363" s="96"/>
      <c r="C363" s="96"/>
      <c r="D363" s="70"/>
      <c r="E363" s="70"/>
      <c r="F363" s="70"/>
      <c r="G363" s="70"/>
      <c r="H363" s="70"/>
      <c r="I363" s="70"/>
      <c r="J363" s="70"/>
      <c r="K363" s="70"/>
      <c r="L363" s="65"/>
      <c r="M363" s="65"/>
      <c r="N363" s="65"/>
    </row>
    <row r="364" spans="1:14" x14ac:dyDescent="0.3">
      <c r="A364" s="96"/>
      <c r="B364" s="96"/>
      <c r="C364" s="96"/>
      <c r="D364" s="70"/>
      <c r="E364" s="70"/>
      <c r="F364" s="70"/>
      <c r="G364" s="70"/>
      <c r="H364" s="70"/>
      <c r="I364" s="70"/>
      <c r="J364" s="70"/>
      <c r="K364" s="70"/>
      <c r="L364" s="65"/>
      <c r="M364" s="65"/>
      <c r="N364" s="65"/>
    </row>
    <row r="365" spans="1:14" x14ac:dyDescent="0.3">
      <c r="A365" s="96"/>
      <c r="B365" s="96"/>
      <c r="C365" s="96"/>
      <c r="D365" s="70"/>
      <c r="E365" s="70"/>
      <c r="F365" s="70"/>
      <c r="G365" s="70"/>
      <c r="H365" s="70"/>
      <c r="I365" s="70"/>
      <c r="J365" s="70"/>
      <c r="K365" s="70"/>
      <c r="L365" s="65"/>
      <c r="M365" s="65"/>
      <c r="N365" s="65"/>
    </row>
    <row r="366" spans="1:14" x14ac:dyDescent="0.3">
      <c r="A366" s="96"/>
      <c r="B366" s="96"/>
      <c r="C366" s="96"/>
      <c r="D366" s="70"/>
      <c r="E366" s="70"/>
      <c r="F366" s="70"/>
      <c r="G366" s="70"/>
      <c r="H366" s="70"/>
      <c r="I366" s="70"/>
      <c r="J366" s="70"/>
      <c r="K366" s="70"/>
      <c r="L366" s="65"/>
      <c r="M366" s="65"/>
      <c r="N366" s="65"/>
    </row>
    <row r="367" spans="1:14" x14ac:dyDescent="0.3">
      <c r="A367" s="96"/>
      <c r="B367" s="96"/>
      <c r="C367" s="96"/>
      <c r="D367" s="70"/>
      <c r="E367" s="70"/>
      <c r="F367" s="70"/>
      <c r="G367" s="70"/>
      <c r="H367" s="70"/>
      <c r="I367" s="70"/>
      <c r="J367" s="70"/>
      <c r="K367" s="70"/>
      <c r="L367" s="65"/>
      <c r="M367" s="65"/>
      <c r="N367" s="65"/>
    </row>
    <row r="368" spans="1:14" x14ac:dyDescent="0.3">
      <c r="A368" s="96"/>
      <c r="B368" s="96"/>
      <c r="C368" s="96"/>
      <c r="D368" s="70"/>
      <c r="E368" s="70"/>
      <c r="F368" s="70"/>
      <c r="G368" s="70"/>
      <c r="H368" s="70"/>
      <c r="I368" s="70"/>
      <c r="J368" s="70"/>
      <c r="K368" s="70"/>
      <c r="L368" s="65"/>
      <c r="M368" s="65"/>
      <c r="N368" s="65"/>
    </row>
    <row r="369" spans="1:14" x14ac:dyDescent="0.3">
      <c r="A369" s="96"/>
      <c r="B369" s="96"/>
      <c r="C369" s="96"/>
      <c r="D369" s="70"/>
      <c r="E369" s="70"/>
      <c r="F369" s="70"/>
      <c r="G369" s="70"/>
      <c r="H369" s="70"/>
      <c r="I369" s="70"/>
      <c r="J369" s="70"/>
      <c r="K369" s="70"/>
      <c r="L369" s="65"/>
      <c r="M369" s="65"/>
      <c r="N369" s="65"/>
    </row>
    <row r="370" spans="1:14" x14ac:dyDescent="0.3">
      <c r="A370" s="96"/>
      <c r="B370" s="96"/>
      <c r="C370" s="96"/>
      <c r="D370" s="70"/>
      <c r="E370" s="70"/>
      <c r="F370" s="70"/>
      <c r="G370" s="70"/>
      <c r="H370" s="70"/>
      <c r="I370" s="70"/>
      <c r="J370" s="70"/>
      <c r="K370" s="70"/>
      <c r="L370" s="65"/>
      <c r="M370" s="65"/>
      <c r="N370" s="65"/>
    </row>
    <row r="371" spans="1:14" x14ac:dyDescent="0.3">
      <c r="A371" s="96"/>
      <c r="B371" s="96"/>
      <c r="C371" s="96"/>
      <c r="D371" s="70"/>
      <c r="E371" s="70"/>
      <c r="F371" s="70"/>
      <c r="G371" s="70"/>
      <c r="H371" s="70"/>
      <c r="I371" s="70"/>
      <c r="J371" s="70"/>
      <c r="K371" s="70"/>
      <c r="L371" s="65"/>
      <c r="M371" s="65"/>
      <c r="N371" s="65"/>
    </row>
    <row r="372" spans="1:14" x14ac:dyDescent="0.3">
      <c r="A372" s="96"/>
      <c r="B372" s="96"/>
      <c r="C372" s="96"/>
      <c r="D372" s="70"/>
      <c r="E372" s="70"/>
      <c r="F372" s="70"/>
      <c r="G372" s="70"/>
      <c r="H372" s="70"/>
      <c r="I372" s="70"/>
      <c r="J372" s="70"/>
      <c r="K372" s="70"/>
      <c r="L372" s="65"/>
      <c r="M372" s="65"/>
      <c r="N372" s="65"/>
    </row>
    <row r="373" spans="1:14" x14ac:dyDescent="0.3">
      <c r="A373" s="96"/>
      <c r="B373" s="96"/>
      <c r="C373" s="96"/>
      <c r="D373" s="70"/>
      <c r="E373" s="70"/>
      <c r="F373" s="70"/>
      <c r="G373" s="70"/>
      <c r="H373" s="70"/>
      <c r="I373" s="70"/>
      <c r="J373" s="70"/>
      <c r="K373" s="70"/>
      <c r="L373" s="65"/>
      <c r="M373" s="65"/>
      <c r="N373" s="65"/>
    </row>
    <row r="374" spans="1:14" x14ac:dyDescent="0.3">
      <c r="A374" s="96"/>
      <c r="B374" s="96"/>
      <c r="C374" s="96"/>
      <c r="D374" s="70"/>
      <c r="E374" s="70"/>
      <c r="F374" s="70"/>
      <c r="G374" s="70"/>
      <c r="H374" s="70"/>
      <c r="I374" s="70"/>
      <c r="J374" s="70"/>
      <c r="K374" s="70"/>
      <c r="L374" s="65"/>
      <c r="M374" s="65"/>
      <c r="N374" s="65"/>
    </row>
    <row r="375" spans="1:14" x14ac:dyDescent="0.3">
      <c r="A375" s="96"/>
      <c r="B375" s="96"/>
      <c r="C375" s="96"/>
      <c r="D375" s="70"/>
      <c r="E375" s="70"/>
      <c r="F375" s="70"/>
      <c r="G375" s="70"/>
      <c r="H375" s="70"/>
      <c r="I375" s="70"/>
      <c r="J375" s="70"/>
      <c r="K375" s="70"/>
      <c r="L375" s="65"/>
      <c r="M375" s="65"/>
      <c r="N375" s="65"/>
    </row>
    <row r="376" spans="1:14" x14ac:dyDescent="0.3">
      <c r="A376" s="96"/>
      <c r="B376" s="96"/>
      <c r="C376" s="96"/>
      <c r="D376" s="70"/>
      <c r="E376" s="70"/>
      <c r="F376" s="70"/>
      <c r="G376" s="70"/>
      <c r="H376" s="70"/>
      <c r="I376" s="70"/>
      <c r="J376" s="70"/>
      <c r="K376" s="70"/>
      <c r="L376" s="65"/>
      <c r="M376" s="65"/>
      <c r="N376" s="65"/>
    </row>
    <row r="377" spans="1:14" x14ac:dyDescent="0.3">
      <c r="A377" s="96"/>
      <c r="B377" s="96"/>
      <c r="C377" s="96"/>
      <c r="D377" s="70"/>
      <c r="E377" s="70"/>
      <c r="F377" s="70"/>
      <c r="G377" s="70"/>
      <c r="H377" s="70"/>
      <c r="I377" s="70"/>
      <c r="J377" s="70"/>
      <c r="K377" s="70"/>
      <c r="L377" s="65"/>
      <c r="M377" s="65"/>
      <c r="N377" s="65"/>
    </row>
    <row r="378" spans="1:14" x14ac:dyDescent="0.3">
      <c r="A378" s="96"/>
      <c r="B378" s="96"/>
      <c r="C378" s="96"/>
      <c r="D378" s="70"/>
      <c r="E378" s="70"/>
      <c r="F378" s="70"/>
      <c r="G378" s="70"/>
      <c r="H378" s="70"/>
      <c r="I378" s="70"/>
      <c r="J378" s="70"/>
      <c r="K378" s="70"/>
      <c r="L378" s="65"/>
      <c r="M378" s="65"/>
      <c r="N378" s="65"/>
    </row>
    <row r="379" spans="1:14" x14ac:dyDescent="0.3">
      <c r="A379" s="96"/>
      <c r="B379" s="96"/>
      <c r="C379" s="96"/>
      <c r="D379" s="70"/>
      <c r="E379" s="70"/>
      <c r="F379" s="70"/>
      <c r="G379" s="70"/>
      <c r="H379" s="70"/>
      <c r="I379" s="70"/>
      <c r="J379" s="70"/>
      <c r="K379" s="70"/>
      <c r="L379" s="65"/>
      <c r="M379" s="65"/>
      <c r="N379" s="65"/>
    </row>
    <row r="380" spans="1:14" x14ac:dyDescent="0.3">
      <c r="A380" s="96"/>
      <c r="B380" s="96"/>
      <c r="C380" s="96"/>
      <c r="D380" s="70"/>
      <c r="E380" s="70"/>
      <c r="F380" s="70"/>
      <c r="G380" s="70"/>
      <c r="H380" s="70"/>
      <c r="I380" s="70"/>
      <c r="J380" s="70"/>
      <c r="K380" s="70"/>
      <c r="L380" s="65"/>
      <c r="M380" s="65"/>
      <c r="N380" s="65"/>
    </row>
    <row r="381" spans="1:14" x14ac:dyDescent="0.3">
      <c r="A381" s="96"/>
      <c r="B381" s="96"/>
      <c r="C381" s="96"/>
      <c r="D381" s="70"/>
      <c r="E381" s="70"/>
      <c r="F381" s="70"/>
      <c r="G381" s="70"/>
      <c r="H381" s="70"/>
      <c r="I381" s="70"/>
      <c r="J381" s="70"/>
      <c r="K381" s="70"/>
      <c r="L381" s="65"/>
      <c r="M381" s="65"/>
      <c r="N381" s="65"/>
    </row>
    <row r="382" spans="1:14" x14ac:dyDescent="0.3">
      <c r="A382" s="96"/>
      <c r="B382" s="96"/>
      <c r="C382" s="96"/>
      <c r="D382" s="70"/>
      <c r="E382" s="70"/>
      <c r="F382" s="70"/>
      <c r="G382" s="70"/>
      <c r="H382" s="70"/>
      <c r="I382" s="70"/>
      <c r="J382" s="70"/>
      <c r="K382" s="70"/>
      <c r="L382" s="65"/>
      <c r="M382" s="65"/>
      <c r="N382" s="65"/>
    </row>
    <row r="383" spans="1:14" x14ac:dyDescent="0.3">
      <c r="A383" s="96"/>
      <c r="B383" s="96"/>
      <c r="C383" s="96"/>
      <c r="D383" s="70"/>
      <c r="E383" s="70"/>
      <c r="F383" s="70"/>
      <c r="G383" s="70"/>
      <c r="H383" s="70"/>
      <c r="I383" s="70"/>
      <c r="J383" s="70"/>
      <c r="K383" s="70"/>
      <c r="L383" s="65"/>
      <c r="M383" s="65"/>
      <c r="N383" s="65"/>
    </row>
    <row r="384" spans="1:14" x14ac:dyDescent="0.3">
      <c r="A384" s="96"/>
      <c r="B384" s="96"/>
      <c r="C384" s="96"/>
      <c r="D384" s="70"/>
      <c r="E384" s="70"/>
      <c r="F384" s="70"/>
      <c r="G384" s="70"/>
      <c r="H384" s="70"/>
      <c r="I384" s="70"/>
      <c r="J384" s="70"/>
      <c r="K384" s="70"/>
      <c r="L384" s="65"/>
      <c r="M384" s="65"/>
      <c r="N384" s="65"/>
    </row>
    <row r="385" spans="1:14" x14ac:dyDescent="0.3">
      <c r="A385" s="96"/>
      <c r="B385" s="96"/>
      <c r="C385" s="96"/>
      <c r="D385" s="70"/>
      <c r="E385" s="70"/>
      <c r="F385" s="70"/>
      <c r="G385" s="70"/>
      <c r="H385" s="70"/>
      <c r="I385" s="70"/>
      <c r="J385" s="70"/>
      <c r="K385" s="70"/>
      <c r="L385" s="65"/>
      <c r="M385" s="65"/>
      <c r="N385" s="65"/>
    </row>
    <row r="386" spans="1:14" x14ac:dyDescent="0.3">
      <c r="A386" s="96"/>
      <c r="B386" s="96"/>
      <c r="C386" s="96"/>
      <c r="D386" s="70"/>
      <c r="E386" s="70"/>
      <c r="F386" s="70"/>
      <c r="G386" s="70"/>
      <c r="H386" s="70"/>
      <c r="I386" s="70"/>
      <c r="J386" s="70"/>
      <c r="K386" s="70"/>
      <c r="L386" s="65"/>
      <c r="M386" s="65"/>
      <c r="N386" s="65"/>
    </row>
    <row r="387" spans="1:14" x14ac:dyDescent="0.3">
      <c r="A387" s="96"/>
      <c r="B387" s="96"/>
      <c r="C387" s="96"/>
      <c r="D387" s="70"/>
      <c r="E387" s="70"/>
      <c r="F387" s="70"/>
      <c r="G387" s="70"/>
      <c r="H387" s="70"/>
      <c r="I387" s="70"/>
      <c r="J387" s="70"/>
      <c r="K387" s="70"/>
      <c r="L387" s="65"/>
      <c r="M387" s="65"/>
      <c r="N387" s="65"/>
    </row>
    <row r="388" spans="1:14" x14ac:dyDescent="0.3">
      <c r="A388" s="96"/>
      <c r="B388" s="96"/>
      <c r="C388" s="96"/>
      <c r="D388" s="70"/>
      <c r="E388" s="70"/>
      <c r="F388" s="70"/>
      <c r="G388" s="70"/>
      <c r="H388" s="70"/>
      <c r="I388" s="70"/>
      <c r="J388" s="70"/>
      <c r="K388" s="70"/>
      <c r="L388" s="65"/>
      <c r="M388" s="65"/>
      <c r="N388" s="65"/>
    </row>
    <row r="389" spans="1:14" x14ac:dyDescent="0.3">
      <c r="A389" s="96"/>
      <c r="B389" s="96"/>
      <c r="C389" s="96"/>
      <c r="D389" s="70"/>
      <c r="E389" s="70"/>
      <c r="F389" s="70"/>
      <c r="G389" s="70"/>
      <c r="H389" s="70"/>
      <c r="I389" s="70"/>
      <c r="J389" s="70"/>
      <c r="K389" s="70"/>
      <c r="L389" s="65"/>
      <c r="M389" s="65"/>
      <c r="N389" s="65"/>
    </row>
    <row r="390" spans="1:14" x14ac:dyDescent="0.3">
      <c r="A390" s="96"/>
      <c r="B390" s="96"/>
      <c r="C390" s="96"/>
      <c r="D390" s="70"/>
      <c r="E390" s="70"/>
      <c r="F390" s="70"/>
      <c r="G390" s="70"/>
      <c r="H390" s="70"/>
      <c r="I390" s="70"/>
      <c r="J390" s="70"/>
      <c r="K390" s="70"/>
      <c r="L390" s="65"/>
      <c r="M390" s="65"/>
      <c r="N390" s="65"/>
    </row>
    <row r="391" spans="1:14" x14ac:dyDescent="0.3">
      <c r="A391" s="96"/>
      <c r="B391" s="96"/>
      <c r="C391" s="96"/>
      <c r="D391" s="70"/>
      <c r="E391" s="70"/>
      <c r="F391" s="70"/>
      <c r="G391" s="70"/>
      <c r="H391" s="70"/>
      <c r="I391" s="70"/>
      <c r="J391" s="70"/>
      <c r="K391" s="70"/>
      <c r="L391" s="65"/>
      <c r="M391" s="65"/>
      <c r="N391" s="65"/>
    </row>
  </sheetData>
  <mergeCells count="1">
    <mergeCell ref="C147:E147"/>
  </mergeCells>
  <pageMargins left="0.25" right="0.25" top="0.75" bottom="0.75" header="0.3" footer="0.3"/>
  <pageSetup scale="37" orientation="portrait" r:id="rId1"/>
  <rowBreaks count="2" manualBreakCount="2">
    <brk id="74" max="7" man="1"/>
    <brk id="147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71"/>
  <sheetViews>
    <sheetView showGridLines="0" tabSelected="1" view="pageBreakPreview" zoomScale="60" zoomScaleNormal="90" workbookViewId="0">
      <selection activeCell="E6" sqref="E6"/>
    </sheetView>
  </sheetViews>
  <sheetFormatPr baseColWidth="10" defaultColWidth="11.42578125" defaultRowHeight="15.75" x14ac:dyDescent="0.25"/>
  <cols>
    <col min="1" max="1" width="61.28515625" style="174" customWidth="1"/>
    <col min="2" max="2" width="5" style="174" customWidth="1"/>
    <col min="3" max="3" width="32" style="260" bestFit="1" customWidth="1"/>
    <col min="4" max="4" width="21.42578125" style="177" customWidth="1"/>
    <col min="5" max="5" width="23.42578125" style="174" bestFit="1" customWidth="1"/>
    <col min="6" max="6" width="5" style="174" customWidth="1"/>
    <col min="7" max="7" width="19.140625" style="174" bestFit="1" customWidth="1"/>
    <col min="8" max="8" width="37" style="174" customWidth="1"/>
    <col min="9" max="9" width="11.42578125" style="174"/>
    <col min="10" max="10" width="50.5703125" style="174" customWidth="1"/>
    <col min="11" max="16384" width="11.42578125" style="174"/>
  </cols>
  <sheetData>
    <row r="2" spans="1:10" ht="18.75" x14ac:dyDescent="0.3">
      <c r="A2" s="173"/>
      <c r="B2" s="173"/>
      <c r="C2" s="173"/>
    </row>
    <row r="3" spans="1:10" ht="18.75" x14ac:dyDescent="0.3">
      <c r="A3" s="173"/>
      <c r="B3" s="173"/>
      <c r="C3" s="173"/>
    </row>
    <row r="4" spans="1:10" ht="15.75" customHeight="1" x14ac:dyDescent="0.3">
      <c r="A4" s="173"/>
      <c r="B4" s="173"/>
      <c r="C4" s="173"/>
      <c r="D4" s="173"/>
      <c r="E4" s="173"/>
      <c r="G4" s="268"/>
      <c r="H4" s="268"/>
      <c r="I4" s="268"/>
      <c r="J4" s="268"/>
    </row>
    <row r="5" spans="1:10" ht="15.75" customHeight="1" x14ac:dyDescent="0.3">
      <c r="A5" s="173"/>
      <c r="B5" s="173"/>
      <c r="C5" s="173"/>
      <c r="D5" s="173"/>
      <c r="E5" s="173"/>
      <c r="G5" s="268"/>
      <c r="H5" s="268"/>
      <c r="I5" s="268"/>
      <c r="J5" s="268"/>
    </row>
    <row r="6" spans="1:10" ht="15.75" customHeight="1" x14ac:dyDescent="0.3">
      <c r="A6" s="173"/>
      <c r="B6" s="173"/>
      <c r="C6" s="173"/>
      <c r="D6" s="173"/>
      <c r="E6" s="173"/>
      <c r="G6" s="268"/>
      <c r="H6" s="268"/>
      <c r="I6" s="268"/>
      <c r="J6" s="268"/>
    </row>
    <row r="7" spans="1:10" ht="15.75" customHeight="1" x14ac:dyDescent="0.3">
      <c r="A7" s="173"/>
      <c r="B7" s="173"/>
      <c r="C7" s="173"/>
      <c r="D7" s="173"/>
      <c r="E7" s="173"/>
      <c r="G7" s="268"/>
      <c r="H7" s="268"/>
      <c r="I7" s="268"/>
      <c r="J7" s="268"/>
    </row>
    <row r="8" spans="1:10" ht="15.75" customHeight="1" x14ac:dyDescent="0.3">
      <c r="A8" s="173"/>
      <c r="B8" s="173"/>
      <c r="C8" s="173"/>
      <c r="D8" s="173"/>
      <c r="E8" s="173"/>
      <c r="G8" s="268"/>
      <c r="H8" s="268"/>
      <c r="I8" s="268"/>
      <c r="J8" s="268"/>
    </row>
    <row r="9" spans="1:10" ht="15.75" customHeight="1" x14ac:dyDescent="0.3">
      <c r="A9" s="264" t="s">
        <v>174</v>
      </c>
      <c r="B9" s="264"/>
      <c r="C9" s="264"/>
      <c r="D9" s="173"/>
      <c r="E9" s="173"/>
      <c r="G9" s="268"/>
      <c r="H9" s="268"/>
      <c r="I9" s="268"/>
      <c r="J9" s="268"/>
    </row>
    <row r="10" spans="1:10" ht="18.75" x14ac:dyDescent="0.3">
      <c r="A10" s="264" t="s">
        <v>175</v>
      </c>
      <c r="B10" s="264"/>
      <c r="C10" s="264"/>
      <c r="D10" s="175"/>
      <c r="E10" s="1"/>
      <c r="G10" s="265"/>
      <c r="H10" s="265"/>
      <c r="I10" s="265"/>
      <c r="J10" s="176"/>
    </row>
    <row r="11" spans="1:10" ht="18.75" x14ac:dyDescent="0.3">
      <c r="A11" s="264" t="s">
        <v>211</v>
      </c>
      <c r="B11" s="264"/>
      <c r="C11" s="264"/>
      <c r="D11" s="175"/>
      <c r="E11" s="1"/>
      <c r="G11" s="265"/>
      <c r="H11" s="265"/>
      <c r="I11" s="265"/>
      <c r="J11" s="176"/>
    </row>
    <row r="12" spans="1:10" ht="18.75" x14ac:dyDescent="0.3">
      <c r="A12" s="264" t="s">
        <v>176</v>
      </c>
      <c r="B12" s="264"/>
      <c r="C12" s="264"/>
      <c r="D12" s="175"/>
      <c r="E12" s="176"/>
      <c r="F12" s="177"/>
      <c r="G12" s="265"/>
      <c r="H12" s="265"/>
      <c r="I12" s="265"/>
      <c r="J12" s="176"/>
    </row>
    <row r="13" spans="1:10" ht="18.75" x14ac:dyDescent="0.3">
      <c r="A13" s="262"/>
      <c r="B13" s="262"/>
      <c r="C13" s="179"/>
      <c r="D13" s="175"/>
      <c r="E13" s="176"/>
      <c r="F13" s="177"/>
      <c r="G13" s="265"/>
      <c r="H13" s="265"/>
      <c r="I13" s="265"/>
      <c r="J13" s="176"/>
    </row>
    <row r="14" spans="1:10" ht="18.75" x14ac:dyDescent="0.3">
      <c r="A14" s="262"/>
      <c r="B14" s="262"/>
      <c r="C14" s="179"/>
      <c r="D14" s="178"/>
      <c r="E14" s="176"/>
      <c r="F14" s="177"/>
      <c r="G14" s="180"/>
      <c r="H14" s="180"/>
      <c r="I14" s="180"/>
      <c r="J14" s="176"/>
    </row>
    <row r="15" spans="1:10" ht="18.75" x14ac:dyDescent="0.3">
      <c r="A15" s="181"/>
      <c r="B15" s="181"/>
      <c r="C15" s="182"/>
      <c r="D15" s="180"/>
      <c r="E15" s="176"/>
      <c r="F15" s="177"/>
      <c r="G15" s="180"/>
      <c r="H15" s="180"/>
      <c r="I15" s="180"/>
      <c r="J15" s="176"/>
    </row>
    <row r="16" spans="1:10" ht="12.75" customHeight="1" x14ac:dyDescent="0.3">
      <c r="A16" s="185" t="s">
        <v>177</v>
      </c>
      <c r="B16" s="185"/>
      <c r="C16" s="186"/>
      <c r="D16" s="183"/>
      <c r="E16" s="176"/>
      <c r="F16" s="177"/>
      <c r="G16" s="184"/>
      <c r="H16" s="183"/>
      <c r="I16" s="183"/>
      <c r="J16" s="176"/>
    </row>
    <row r="17" spans="1:10" ht="20.25" customHeight="1" x14ac:dyDescent="0.3">
      <c r="A17" s="188" t="s">
        <v>178</v>
      </c>
      <c r="B17" s="189"/>
      <c r="C17" s="190"/>
      <c r="D17" s="184"/>
      <c r="E17" s="176"/>
      <c r="F17" s="177"/>
      <c r="G17" s="187"/>
      <c r="H17" s="184"/>
      <c r="I17" s="184"/>
      <c r="J17" s="176"/>
    </row>
    <row r="18" spans="1:10" ht="20.25" customHeight="1" x14ac:dyDescent="0.3">
      <c r="A18" s="191" t="s">
        <v>179</v>
      </c>
      <c r="B18" s="192"/>
      <c r="C18" s="193">
        <f>+'[1]Notas 7-21'!D9</f>
        <v>632412006.95000005</v>
      </c>
      <c r="D18" s="184"/>
      <c r="E18" s="176"/>
      <c r="F18" s="177"/>
      <c r="G18" s="187"/>
      <c r="H18" s="184"/>
      <c r="I18" s="184"/>
      <c r="J18" s="176"/>
    </row>
    <row r="19" spans="1:10" ht="20.25" customHeight="1" x14ac:dyDescent="0.3">
      <c r="A19" s="191" t="s">
        <v>180</v>
      </c>
      <c r="B19" s="192"/>
      <c r="C19" s="193">
        <f>+'[1]Notas 7-21'!D20</f>
        <v>12698433.779999999</v>
      </c>
      <c r="D19" s="194"/>
      <c r="E19" s="176"/>
      <c r="F19" s="195"/>
      <c r="G19" s="196"/>
      <c r="H19" s="197"/>
      <c r="I19" s="194"/>
      <c r="J19" s="176"/>
    </row>
    <row r="20" spans="1:10" ht="20.25" customHeight="1" x14ac:dyDescent="0.3">
      <c r="A20" s="191" t="s">
        <v>181</v>
      </c>
      <c r="B20" s="192"/>
      <c r="C20" s="200">
        <f>+'[1]Notas 7-21'!F32</f>
        <v>32546020.577175234</v>
      </c>
      <c r="D20" s="194"/>
      <c r="E20" s="198"/>
      <c r="F20" s="199"/>
      <c r="G20" s="196"/>
      <c r="H20" s="197"/>
      <c r="I20" s="194"/>
      <c r="J20" s="176"/>
    </row>
    <row r="21" spans="1:10" ht="20.25" customHeight="1" x14ac:dyDescent="0.3">
      <c r="A21" s="188" t="s">
        <v>182</v>
      </c>
      <c r="B21" s="189"/>
      <c r="C21" s="202">
        <f>SUM(C18:C20)</f>
        <v>677656461.30717528</v>
      </c>
      <c r="D21" s="194"/>
      <c r="E21" s="201"/>
      <c r="F21" s="199"/>
      <c r="G21" s="196"/>
      <c r="H21" s="197"/>
      <c r="I21" s="194"/>
      <c r="J21" s="176"/>
    </row>
    <row r="22" spans="1:10" ht="20.25" customHeight="1" x14ac:dyDescent="0.3">
      <c r="A22" s="188"/>
      <c r="B22" s="189"/>
      <c r="C22" s="204"/>
      <c r="D22" s="203"/>
      <c r="E22" s="201"/>
      <c r="F22" s="199"/>
      <c r="G22" s="187"/>
      <c r="H22" s="203"/>
      <c r="I22" s="203"/>
      <c r="J22" s="201"/>
    </row>
    <row r="23" spans="1:10" ht="20.25" customHeight="1" x14ac:dyDescent="0.3">
      <c r="A23" s="188" t="s">
        <v>183</v>
      </c>
      <c r="B23" s="189"/>
      <c r="C23" s="205"/>
      <c r="D23" s="203"/>
      <c r="F23" s="199"/>
      <c r="G23" s="187"/>
      <c r="H23" s="203"/>
      <c r="I23" s="203"/>
      <c r="J23" s="176"/>
    </row>
    <row r="24" spans="1:10" ht="20.25" customHeight="1" x14ac:dyDescent="0.3">
      <c r="A24" s="191" t="s">
        <v>184</v>
      </c>
      <c r="B24" s="192"/>
      <c r="C24" s="207">
        <f>+'[1]Notas 7-21'!H60</f>
        <v>76823676.520000011</v>
      </c>
      <c r="D24" s="206"/>
      <c r="E24" s="49"/>
      <c r="F24" s="199"/>
      <c r="G24" s="187"/>
      <c r="H24" s="206"/>
      <c r="I24" s="206"/>
      <c r="J24" s="49"/>
    </row>
    <row r="25" spans="1:10" ht="20.25" customHeight="1" x14ac:dyDescent="0.3">
      <c r="A25" s="191" t="s">
        <v>185</v>
      </c>
      <c r="B25" s="192"/>
      <c r="C25" s="193">
        <f>+'[1]Notas 7-21'!D72</f>
        <v>1060724.7899999991</v>
      </c>
      <c r="D25" s="194"/>
      <c r="E25" s="208"/>
      <c r="F25" s="209"/>
      <c r="G25" s="196"/>
      <c r="H25" s="194"/>
      <c r="I25" s="194"/>
      <c r="J25" s="208"/>
    </row>
    <row r="26" spans="1:10" ht="20.25" customHeight="1" x14ac:dyDescent="0.3">
      <c r="A26" s="191" t="s">
        <v>186</v>
      </c>
      <c r="B26" s="192"/>
      <c r="C26" s="193">
        <f>+'[1]Notas 7-21'!D110</f>
        <v>273528608.6728</v>
      </c>
      <c r="D26" s="194"/>
      <c r="E26" s="208"/>
      <c r="F26" s="209"/>
      <c r="G26" s="196"/>
      <c r="H26" s="194"/>
      <c r="I26" s="194"/>
      <c r="J26" s="208"/>
    </row>
    <row r="27" spans="1:10" ht="20.25" customHeight="1" x14ac:dyDescent="0.3">
      <c r="A27" s="188" t="s">
        <v>187</v>
      </c>
      <c r="B27" s="189"/>
      <c r="C27" s="202">
        <f>SUM(C24:C26)</f>
        <v>351413009.98280001</v>
      </c>
      <c r="D27" s="210"/>
      <c r="E27" s="201"/>
      <c r="F27" s="177"/>
      <c r="G27" s="196"/>
      <c r="H27" s="194"/>
      <c r="I27" s="194"/>
      <c r="J27" s="176"/>
    </row>
    <row r="28" spans="1:10" ht="20.25" customHeight="1" x14ac:dyDescent="0.3">
      <c r="A28" s="188"/>
      <c r="B28" s="189"/>
      <c r="C28" s="211"/>
      <c r="D28" s="203"/>
      <c r="E28" s="201"/>
      <c r="F28" s="177"/>
      <c r="G28" s="187"/>
      <c r="H28" s="203"/>
      <c r="I28" s="203"/>
      <c r="J28" s="176"/>
    </row>
    <row r="29" spans="1:10" ht="20.25" customHeight="1" thickBot="1" x14ac:dyDescent="0.35">
      <c r="A29" s="188" t="s">
        <v>188</v>
      </c>
      <c r="B29" s="189"/>
      <c r="C29" s="212">
        <f>+C21+C27</f>
        <v>1029069471.2899753</v>
      </c>
      <c r="D29" s="203"/>
      <c r="E29" s="201"/>
      <c r="F29" s="177"/>
      <c r="G29" s="187"/>
      <c r="H29" s="203"/>
      <c r="I29" s="203"/>
      <c r="J29" s="176"/>
    </row>
    <row r="30" spans="1:10" ht="20.25" customHeight="1" thickTop="1" x14ac:dyDescent="0.3">
      <c r="A30" s="215"/>
      <c r="B30" s="216"/>
      <c r="C30" s="217"/>
      <c r="D30" s="203"/>
      <c r="E30" s="213"/>
      <c r="F30" s="214"/>
      <c r="G30" s="187"/>
      <c r="H30" s="203"/>
      <c r="I30" s="203"/>
      <c r="J30" s="176"/>
    </row>
    <row r="31" spans="1:10" ht="20.25" customHeight="1" x14ac:dyDescent="0.3">
      <c r="A31" s="189" t="s">
        <v>189</v>
      </c>
      <c r="B31" s="189"/>
      <c r="C31" s="221"/>
      <c r="D31" s="218"/>
      <c r="E31" s="49"/>
      <c r="F31" s="219"/>
      <c r="G31" s="220"/>
      <c r="H31" s="218"/>
      <c r="I31" s="218"/>
      <c r="J31" s="176"/>
    </row>
    <row r="32" spans="1:10" ht="20.25" customHeight="1" x14ac:dyDescent="0.3">
      <c r="A32" s="189" t="s">
        <v>190</v>
      </c>
      <c r="B32" s="216"/>
      <c r="C32" s="193"/>
      <c r="D32" s="218"/>
      <c r="E32" s="49"/>
      <c r="F32" s="219"/>
      <c r="G32" s="220"/>
      <c r="H32" s="218"/>
      <c r="I32" s="218"/>
      <c r="J32" s="176"/>
    </row>
    <row r="33" spans="1:10" ht="20.25" customHeight="1" x14ac:dyDescent="0.3">
      <c r="A33" s="191" t="s">
        <v>191</v>
      </c>
      <c r="B33" s="192"/>
      <c r="C33" s="224">
        <f>+'[1]Notas 7-21'!F147</f>
        <v>3833404.3257999998</v>
      </c>
      <c r="D33" s="222"/>
      <c r="E33" s="176"/>
      <c r="F33" s="223"/>
      <c r="G33" s="220"/>
      <c r="H33" s="222"/>
      <c r="I33" s="222"/>
      <c r="J33" s="176"/>
    </row>
    <row r="34" spans="1:10" ht="20.25" customHeight="1" x14ac:dyDescent="0.3">
      <c r="A34" s="191" t="s">
        <v>192</v>
      </c>
      <c r="B34" s="192"/>
      <c r="C34" s="225">
        <f>+'[1]Notas 7-21'!D159</f>
        <v>6262656.71</v>
      </c>
      <c r="D34" s="194"/>
      <c r="E34" s="176"/>
      <c r="F34" s="223"/>
      <c r="G34" s="196"/>
      <c r="H34" s="194"/>
      <c r="I34" s="194"/>
      <c r="J34" s="208"/>
    </row>
    <row r="35" spans="1:10" ht="20.25" customHeight="1" x14ac:dyDescent="0.3">
      <c r="A35" s="191" t="s">
        <v>193</v>
      </c>
      <c r="B35" s="192"/>
      <c r="C35" s="225">
        <f>+'[1]Notas 7-21'!D177</f>
        <v>13475656.199000001</v>
      </c>
      <c r="D35" s="194"/>
      <c r="E35" s="176"/>
      <c r="F35" s="223"/>
      <c r="G35" s="196"/>
      <c r="H35" s="194"/>
      <c r="I35" s="194"/>
      <c r="J35" s="208"/>
    </row>
    <row r="36" spans="1:10" ht="20.25" customHeight="1" x14ac:dyDescent="0.3">
      <c r="A36" s="188" t="s">
        <v>194</v>
      </c>
      <c r="B36" s="189"/>
      <c r="C36" s="202">
        <f>SUM(C33:C35)</f>
        <v>23571717.2348</v>
      </c>
      <c r="D36" s="194"/>
      <c r="E36" s="176"/>
      <c r="F36" s="223"/>
      <c r="G36" s="196"/>
      <c r="H36" s="194"/>
      <c r="I36" s="194"/>
      <c r="J36" s="208"/>
    </row>
    <row r="37" spans="1:10" ht="20.25" customHeight="1" x14ac:dyDescent="0.3">
      <c r="A37" s="188"/>
      <c r="B37" s="189"/>
      <c r="C37" s="226"/>
      <c r="D37" s="203"/>
      <c r="E37" s="176"/>
      <c r="F37" s="223"/>
      <c r="G37" s="187"/>
      <c r="H37" s="203"/>
      <c r="I37" s="203"/>
      <c r="J37" s="176"/>
    </row>
    <row r="38" spans="1:10" ht="20.25" customHeight="1" thickBot="1" x14ac:dyDescent="0.35">
      <c r="A38" s="188" t="s">
        <v>195</v>
      </c>
      <c r="B38" s="189"/>
      <c r="C38" s="212">
        <f>+C36</f>
        <v>23571717.2348</v>
      </c>
      <c r="D38" s="203"/>
      <c r="E38" s="176"/>
      <c r="F38" s="223"/>
      <c r="G38" s="187"/>
      <c r="H38" s="227"/>
      <c r="I38" s="203"/>
      <c r="J38" s="176"/>
    </row>
    <row r="39" spans="1:10" ht="20.25" customHeight="1" thickTop="1" x14ac:dyDescent="0.3">
      <c r="A39" s="188"/>
      <c r="B39" s="189"/>
      <c r="C39" s="204"/>
      <c r="D39" s="203"/>
      <c r="E39" s="176"/>
      <c r="F39" s="214"/>
      <c r="G39" s="187"/>
      <c r="H39" s="203"/>
      <c r="I39" s="203"/>
      <c r="J39" s="176"/>
    </row>
    <row r="40" spans="1:10" ht="20.25" customHeight="1" x14ac:dyDescent="0.3">
      <c r="A40" s="189" t="s">
        <v>196</v>
      </c>
      <c r="B40" s="189"/>
      <c r="C40" s="221"/>
      <c r="D40" s="203"/>
      <c r="E40" s="176"/>
      <c r="F40" s="214"/>
      <c r="G40" s="187"/>
      <c r="H40" s="203"/>
      <c r="I40" s="203"/>
      <c r="J40" s="176"/>
    </row>
    <row r="41" spans="1:10" ht="20.25" customHeight="1" x14ac:dyDescent="0.3">
      <c r="A41" s="188" t="s">
        <v>197</v>
      </c>
      <c r="B41" s="189"/>
      <c r="C41" s="217"/>
      <c r="D41" s="203"/>
      <c r="E41" s="176"/>
      <c r="F41" s="214"/>
      <c r="G41" s="187"/>
      <c r="H41" s="203"/>
      <c r="I41" s="203"/>
      <c r="J41" s="176"/>
    </row>
    <row r="42" spans="1:10" ht="20.25" customHeight="1" x14ac:dyDescent="0.3">
      <c r="A42" s="191" t="s">
        <v>168</v>
      </c>
      <c r="B42" s="192"/>
      <c r="C42" s="193">
        <v>731349103.48000002</v>
      </c>
      <c r="D42" s="218"/>
      <c r="E42" s="201"/>
      <c r="F42" s="199"/>
      <c r="G42" s="187"/>
      <c r="H42" s="218"/>
      <c r="I42" s="218"/>
      <c r="J42" s="176"/>
    </row>
    <row r="43" spans="1:10" ht="20.25" customHeight="1" x14ac:dyDescent="0.3">
      <c r="A43" s="191" t="s">
        <v>198</v>
      </c>
      <c r="B43" s="192"/>
      <c r="C43" s="193">
        <f>271270259.1+3041045.05</f>
        <v>274311304.15000004</v>
      </c>
      <c r="E43" s="228"/>
      <c r="F43" s="177"/>
      <c r="G43" s="196"/>
      <c r="H43" s="194"/>
      <c r="I43" s="194"/>
      <c r="J43" s="176"/>
    </row>
    <row r="44" spans="1:10" ht="20.25" customHeight="1" x14ac:dyDescent="0.3">
      <c r="A44" s="191" t="s">
        <v>199</v>
      </c>
      <c r="B44" s="192"/>
      <c r="C44" s="225">
        <f>+'[1]Est. de Rendimiento Fin'!D30</f>
        <v>-162653.57632143795</v>
      </c>
      <c r="E44" s="228"/>
      <c r="F44" s="177"/>
      <c r="G44" s="196"/>
      <c r="H44" s="194"/>
      <c r="I44" s="194"/>
      <c r="J44" s="176"/>
    </row>
    <row r="45" spans="1:10" ht="20.25" customHeight="1" thickBot="1" x14ac:dyDescent="0.35">
      <c r="A45" s="188" t="s">
        <v>200</v>
      </c>
      <c r="B45" s="216"/>
      <c r="C45" s="212">
        <f>SUM(C42:C44)</f>
        <v>1005497754.0536786</v>
      </c>
      <c r="D45" s="194"/>
      <c r="E45" s="201"/>
      <c r="F45" s="195"/>
      <c r="G45" s="229"/>
      <c r="H45" s="194"/>
      <c r="I45" s="194"/>
      <c r="J45" s="201"/>
    </row>
    <row r="46" spans="1:10" ht="20.25" customHeight="1" thickTop="1" x14ac:dyDescent="0.3">
      <c r="A46" s="188"/>
      <c r="B46" s="216"/>
      <c r="C46" s="226"/>
      <c r="D46" s="230"/>
      <c r="F46" s="195"/>
      <c r="G46" s="229"/>
      <c r="H46" s="194"/>
      <c r="I46" s="194"/>
      <c r="J46" s="201"/>
    </row>
    <row r="47" spans="1:10" s="234" customFormat="1" ht="20.25" customHeight="1" thickBot="1" x14ac:dyDescent="0.35">
      <c r="A47" s="188" t="s">
        <v>201</v>
      </c>
      <c r="B47" s="189"/>
      <c r="C47" s="212">
        <f>+C38+C45</f>
        <v>1029069471.2884786</v>
      </c>
      <c r="D47" s="203"/>
      <c r="E47" s="231"/>
      <c r="F47" s="232"/>
      <c r="G47" s="220"/>
      <c r="H47" s="203"/>
      <c r="I47" s="203"/>
      <c r="J47" s="233"/>
    </row>
    <row r="48" spans="1:10" s="234" customFormat="1" ht="19.5" thickTop="1" x14ac:dyDescent="0.3">
      <c r="A48" s="1"/>
      <c r="B48" s="1"/>
      <c r="C48" s="235"/>
      <c r="D48" s="203"/>
      <c r="E48" s="231"/>
      <c r="F48" s="232"/>
      <c r="G48" s="220"/>
      <c r="H48" s="203"/>
      <c r="I48" s="203"/>
      <c r="J48" s="233"/>
    </row>
    <row r="49" spans="1:10" ht="20.25" customHeight="1" x14ac:dyDescent="0.3">
      <c r="A49" s="238" t="s">
        <v>202</v>
      </c>
      <c r="B49" s="1"/>
      <c r="C49" s="235"/>
      <c r="D49" s="227"/>
      <c r="E49" s="236"/>
      <c r="F49" s="195"/>
      <c r="G49" s="187"/>
      <c r="H49" s="203"/>
      <c r="I49" s="203"/>
      <c r="J49" s="237"/>
    </row>
    <row r="50" spans="1:10" ht="18.75" x14ac:dyDescent="0.3">
      <c r="A50" s="240"/>
      <c r="B50" s="1"/>
      <c r="C50" s="235"/>
      <c r="D50" s="176"/>
      <c r="E50" s="236"/>
      <c r="F50" s="195"/>
      <c r="G50" s="176"/>
      <c r="H50" s="239"/>
      <c r="I50" s="176"/>
      <c r="J50" s="237"/>
    </row>
    <row r="51" spans="1:10" ht="18.75" x14ac:dyDescent="0.3">
      <c r="A51" s="240"/>
      <c r="B51" s="1"/>
      <c r="C51" s="235"/>
      <c r="D51" s="176"/>
      <c r="E51" s="241"/>
      <c r="F51" s="242"/>
      <c r="G51" s="176"/>
      <c r="H51" s="176"/>
      <c r="I51" s="176"/>
      <c r="J51" s="176"/>
    </row>
    <row r="52" spans="1:10" ht="18.75" x14ac:dyDescent="0.3">
      <c r="A52" s="1"/>
      <c r="B52" s="1"/>
      <c r="C52" s="235"/>
      <c r="D52" s="176"/>
      <c r="E52" s="1"/>
      <c r="G52" s="176"/>
      <c r="H52" s="176"/>
      <c r="I52" s="176"/>
      <c r="J52" s="176"/>
    </row>
    <row r="53" spans="1:10" ht="18.75" x14ac:dyDescent="0.3">
      <c r="A53" s="243"/>
      <c r="B53" s="1"/>
      <c r="C53" s="244"/>
      <c r="D53" s="176"/>
      <c r="E53" s="1"/>
      <c r="G53" s="176"/>
      <c r="H53" s="176"/>
      <c r="I53" s="176"/>
      <c r="J53" s="176"/>
    </row>
    <row r="54" spans="1:10" ht="18.75" x14ac:dyDescent="0.3">
      <c r="A54" s="245" t="s">
        <v>203</v>
      </c>
      <c r="B54" s="246"/>
      <c r="C54" s="247" t="s">
        <v>204</v>
      </c>
      <c r="D54" s="176"/>
      <c r="E54" s="1"/>
      <c r="G54" s="176"/>
      <c r="H54" s="176"/>
      <c r="I54" s="176"/>
      <c r="J54" s="176"/>
    </row>
    <row r="55" spans="1:10" ht="18.75" x14ac:dyDescent="0.3">
      <c r="A55" s="250" t="s">
        <v>212</v>
      </c>
      <c r="B55" s="251"/>
      <c r="C55" s="252" t="s">
        <v>205</v>
      </c>
      <c r="D55" s="248"/>
      <c r="E55" s="1"/>
      <c r="G55" s="176"/>
      <c r="H55" s="249"/>
      <c r="I55" s="248"/>
      <c r="J55" s="176"/>
    </row>
    <row r="56" spans="1:10" ht="18.75" x14ac:dyDescent="0.3">
      <c r="A56" s="245" t="s">
        <v>206</v>
      </c>
      <c r="B56" s="245"/>
      <c r="C56" s="247" t="s">
        <v>207</v>
      </c>
      <c r="D56" s="245"/>
      <c r="E56" s="1"/>
      <c r="G56" s="246"/>
      <c r="H56" s="253"/>
      <c r="I56" s="245"/>
      <c r="J56" s="176"/>
    </row>
    <row r="57" spans="1:10" ht="18.75" x14ac:dyDescent="0.3">
      <c r="A57" s="253"/>
      <c r="B57" s="245"/>
      <c r="C57" s="256"/>
      <c r="D57" s="254"/>
      <c r="E57" s="1"/>
      <c r="G57" s="251"/>
      <c r="H57" s="255"/>
      <c r="I57" s="254"/>
      <c r="J57" s="176"/>
    </row>
    <row r="58" spans="1:10" ht="18.75" x14ac:dyDescent="0.3">
      <c r="A58" s="253"/>
      <c r="B58" s="245"/>
      <c r="C58" s="256"/>
      <c r="D58" s="245"/>
      <c r="E58" s="1"/>
      <c r="G58" s="245"/>
      <c r="H58" s="253"/>
      <c r="I58" s="245"/>
      <c r="J58" s="176"/>
    </row>
    <row r="59" spans="1:10" ht="18.75" x14ac:dyDescent="0.3">
      <c r="A59" s="253"/>
      <c r="B59" s="253"/>
      <c r="C59" s="256"/>
      <c r="D59" s="245"/>
      <c r="E59" s="1"/>
      <c r="G59" s="245"/>
      <c r="H59" s="253"/>
      <c r="I59" s="245"/>
      <c r="J59" s="176"/>
    </row>
    <row r="60" spans="1:10" ht="18.75" x14ac:dyDescent="0.3">
      <c r="A60" s="238"/>
      <c r="B60" s="238"/>
      <c r="C60" s="256"/>
      <c r="D60" s="245"/>
      <c r="E60" s="1"/>
      <c r="G60" s="245"/>
      <c r="H60" s="253"/>
      <c r="I60" s="245"/>
      <c r="J60" s="176"/>
    </row>
    <row r="61" spans="1:10" ht="18.75" x14ac:dyDescent="0.3">
      <c r="A61" s="266" t="s">
        <v>208</v>
      </c>
      <c r="B61" s="266"/>
      <c r="C61" s="266"/>
      <c r="D61" s="253"/>
      <c r="E61" s="1"/>
      <c r="G61" s="253"/>
      <c r="H61" s="253"/>
      <c r="I61" s="253"/>
      <c r="J61" s="176"/>
    </row>
    <row r="62" spans="1:10" ht="18.75" x14ac:dyDescent="0.3">
      <c r="A62" s="267" t="s">
        <v>209</v>
      </c>
      <c r="B62" s="267"/>
      <c r="C62" s="267"/>
      <c r="D62" s="253"/>
      <c r="E62" s="1"/>
      <c r="G62" s="238"/>
      <c r="H62" s="253"/>
      <c r="I62" s="253"/>
      <c r="J62" s="176"/>
    </row>
    <row r="63" spans="1:10" ht="18.75" x14ac:dyDescent="0.3">
      <c r="A63" s="266" t="s">
        <v>210</v>
      </c>
      <c r="B63" s="266"/>
      <c r="C63" s="266"/>
      <c r="D63" s="245"/>
      <c r="E63" s="245"/>
      <c r="G63" s="245"/>
      <c r="H63" s="253"/>
      <c r="I63" s="245"/>
      <c r="J63" s="245"/>
    </row>
    <row r="64" spans="1:10" ht="18.75" x14ac:dyDescent="0.3">
      <c r="B64" s="257"/>
      <c r="C64" s="258"/>
      <c r="D64" s="254"/>
      <c r="E64" s="254"/>
      <c r="G64" s="254"/>
      <c r="H64" s="255"/>
      <c r="I64" s="254"/>
      <c r="J64" s="254"/>
    </row>
    <row r="65" spans="2:10" ht="18.75" x14ac:dyDescent="0.3">
      <c r="B65" s="259"/>
      <c r="D65" s="245"/>
      <c r="E65" s="245"/>
      <c r="G65" s="245"/>
      <c r="H65" s="253"/>
      <c r="I65" s="245"/>
      <c r="J65" s="245"/>
    </row>
    <row r="66" spans="2:10" x14ac:dyDescent="0.25">
      <c r="B66" s="259"/>
      <c r="D66" s="261"/>
      <c r="G66" s="257"/>
      <c r="H66" s="261"/>
      <c r="I66" s="261"/>
      <c r="J66" s="177"/>
    </row>
    <row r="67" spans="2:10" x14ac:dyDescent="0.25">
      <c r="G67" s="177"/>
      <c r="H67" s="177"/>
      <c r="I67" s="177"/>
      <c r="J67" s="177"/>
    </row>
    <row r="68" spans="2:10" x14ac:dyDescent="0.25">
      <c r="G68" s="177"/>
      <c r="H68" s="177"/>
      <c r="I68" s="177"/>
      <c r="J68" s="177"/>
    </row>
    <row r="69" spans="2:10" x14ac:dyDescent="0.25">
      <c r="G69" s="177"/>
      <c r="H69" s="177"/>
      <c r="I69" s="177"/>
      <c r="J69" s="177"/>
    </row>
    <row r="70" spans="2:10" x14ac:dyDescent="0.25">
      <c r="G70" s="177"/>
      <c r="H70" s="177"/>
      <c r="I70" s="177"/>
      <c r="J70" s="177"/>
    </row>
    <row r="71" spans="2:10" x14ac:dyDescent="0.25">
      <c r="G71" s="177"/>
      <c r="H71" s="177"/>
      <c r="I71" s="177"/>
      <c r="J71" s="177"/>
    </row>
  </sheetData>
  <mergeCells count="12">
    <mergeCell ref="A12:C12"/>
    <mergeCell ref="G12:I12"/>
    <mergeCell ref="G4:J9"/>
    <mergeCell ref="A10:C10"/>
    <mergeCell ref="G10:I10"/>
    <mergeCell ref="A11:C11"/>
    <mergeCell ref="G11:I11"/>
    <mergeCell ref="A9:C9"/>
    <mergeCell ref="G13:I13"/>
    <mergeCell ref="A62:C62"/>
    <mergeCell ref="A63:C63"/>
    <mergeCell ref="A61:C61"/>
  </mergeCells>
  <pageMargins left="1.32" right="0.25" top="0.37" bottom="0.59" header="0.3" footer="0.3"/>
  <pageSetup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Notas 7-16</vt:lpstr>
      <vt:lpstr>Estado de Situación</vt:lpstr>
      <vt:lpstr>'Estado de Situación'!Área_de_impresión</vt:lpstr>
      <vt:lpstr>'Notas 7-16'!Área_de_impresión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Abreu Pena</dc:creator>
  <cp:lastModifiedBy>Antonia Abreu Pena</cp:lastModifiedBy>
  <cp:lastPrinted>2025-10-08T17:56:11Z</cp:lastPrinted>
  <dcterms:created xsi:type="dcterms:W3CDTF">2025-10-08T14:08:40Z</dcterms:created>
  <dcterms:modified xsi:type="dcterms:W3CDTF">2025-10-08T17:56:14Z</dcterms:modified>
</cp:coreProperties>
</file>