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 activeTab="1"/>
  </bookViews>
  <sheets>
    <sheet name="Estado de Situación" sheetId="1" r:id="rId1"/>
    <sheet name="Notas 7-21" sheetId="2" r:id="rId2"/>
  </sheets>
  <externalReferences>
    <externalReference r:id="rId3"/>
  </externalReferences>
  <definedNames>
    <definedName name="_xlnm.Print_Area" localSheetId="0">'Estado de Situación'!$A$1:$C$61</definedName>
    <definedName name="_xlnm.Print_Area" localSheetId="1">'Notas 7-21'!$B$1:$H$175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2" l="1"/>
  <c r="D172" i="2"/>
  <c r="D166" i="2"/>
  <c r="D150" i="2"/>
  <c r="F138" i="2"/>
  <c r="D100" i="2"/>
  <c r="E89" i="2"/>
  <c r="D89" i="2"/>
  <c r="F88" i="2"/>
  <c r="G88" i="2" s="1"/>
  <c r="F87" i="2"/>
  <c r="G87" i="2" s="1"/>
  <c r="G86" i="2"/>
  <c r="G85" i="2"/>
  <c r="G84" i="2"/>
  <c r="G83" i="2"/>
  <c r="G82" i="2"/>
  <c r="G81" i="2"/>
  <c r="G80" i="2"/>
  <c r="D77" i="2"/>
  <c r="D69" i="2"/>
  <c r="G59" i="2"/>
  <c r="E59" i="2"/>
  <c r="D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D32" i="2"/>
  <c r="F31" i="2"/>
  <c r="F29" i="2"/>
  <c r="F28" i="2"/>
  <c r="D19" i="2"/>
  <c r="D20" i="2" s="1"/>
  <c r="D7" i="2"/>
  <c r="D10" i="2" s="1"/>
  <c r="C42" i="1"/>
  <c r="C43" i="1" s="1"/>
  <c r="C33" i="1"/>
  <c r="C32" i="1"/>
  <c r="C31" i="1"/>
  <c r="C34" i="1" s="1"/>
  <c r="C36" i="1" s="1"/>
  <c r="C45" i="1" s="1"/>
  <c r="C24" i="1"/>
  <c r="C23" i="1"/>
  <c r="C25" i="1" s="1"/>
  <c r="C22" i="1"/>
  <c r="C18" i="1"/>
  <c r="C17" i="1"/>
  <c r="C16" i="1"/>
  <c r="C19" i="1" s="1"/>
  <c r="C27" i="1" s="1"/>
  <c r="D61" i="2" l="1"/>
  <c r="F89" i="2"/>
  <c r="G61" i="2"/>
  <c r="D102" i="2"/>
  <c r="E77" i="2"/>
  <c r="E30" i="2" s="1"/>
  <c r="G89" i="2"/>
  <c r="H59" i="2"/>
  <c r="H61" i="2" s="1"/>
  <c r="D174" i="2"/>
  <c r="F30" i="2"/>
  <c r="F32" i="2" s="1"/>
  <c r="E32" i="2"/>
</calcChain>
</file>

<file path=xl/sharedStrings.xml><?xml version="1.0" encoding="utf-8"?>
<sst xmlns="http://schemas.openxmlformats.org/spreadsheetml/2006/main" count="231" uniqueCount="206">
  <si>
    <t>TRIBUNAL SUPERIOR ELECTORAL</t>
  </si>
  <si>
    <t>BALANCE GENERAL</t>
  </si>
  <si>
    <t>Al 31 DE JULIO 2025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</si>
  <si>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</si>
  <si>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</si>
  <si>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</si>
  <si>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</si>
  <si>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</si>
  <si>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</si>
  <si>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</si>
  <si>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</si>
  <si>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</si>
  <si>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</si>
  <si>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</si>
  <si>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</si>
  <si>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</si>
  <si>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</si>
  <si>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</si>
  <si>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</si>
  <si>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</si>
  <si>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</si>
  <si>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</si>
  <si>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</si>
  <si>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</si>
  <si>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</si>
  <si>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Resultado Periodos Anteriores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</si>
  <si>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</si>
  <si>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</si>
  <si>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</si>
  <si>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</si>
  <si>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</si>
  <si>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</si>
  <si>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</si>
  <si>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Cirilo Mercado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</si>
  <si>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</si>
  <si>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</si>
  <si>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</si>
  <si>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</si>
  <si>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</si>
  <si>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</si>
  <si>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</si>
  <si>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</si>
  <si>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</si>
  <si>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</si>
  <si>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>Efectivo al final de las operaciones del mes julio 2025 (Cta. Construccion)</t>
  </si>
  <si>
    <t>Efectivo al final de las operaciones de ingreso -egresos del mes julio 2025</t>
  </si>
  <si>
    <t xml:space="preserve">Efectivo Equivalente al Final del Ejercicio  </t>
  </si>
  <si>
    <t>Nota #8  Inventario</t>
  </si>
  <si>
    <t>Un detalle de las cuenta de inventario al cierre de julio 2025 es como sigue:</t>
  </si>
  <si>
    <t xml:space="preserve">Materiales en Álmacen Inventario Inical </t>
  </si>
  <si>
    <t>Mas: Compras</t>
  </si>
  <si>
    <t>Menos: Consumo</t>
  </si>
  <si>
    <t>Inventario final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</si>
  <si>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</si>
  <si>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</si>
  <si>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</si>
  <si>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</si>
  <si>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</si>
  <si>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</si>
  <si>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</si>
  <si>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</si>
  <si>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</si>
  <si>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</si>
  <si>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</si>
  <si>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</si>
  <si>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</si>
  <si>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</si>
  <si>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</si>
  <si>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</si>
  <si>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Depreciacion Acumulada </t>
  </si>
  <si>
    <t>Valor en libro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</si>
  <si>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</si>
  <si>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</si>
  <si>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</si>
  <si>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</si>
  <si>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</si>
  <si>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</si>
  <si>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</si>
  <si>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</si>
  <si>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</si>
  <si>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</si>
  <si>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</si>
  <si>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</si>
  <si>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</si>
  <si>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</si>
  <si>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</si>
  <si>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</si>
  <si>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</si>
  <si>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</si>
  <si>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</si>
  <si>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</si>
  <si>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</si>
  <si>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</si>
  <si>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</si>
  <si>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</si>
  <si>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</si>
  <si>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</si>
  <si>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</si>
  <si>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</si>
  <si>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</si>
  <si>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</si>
  <si>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</si>
  <si>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</si>
  <si>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</si>
  <si>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</si>
  <si>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</si>
  <si>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</si>
  <si>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</si>
  <si>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</si>
  <si>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</si>
  <si>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</si>
  <si>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</si>
  <si>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</si>
  <si>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Monto antes de retenciones de ley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</si>
  <si>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</si>
  <si>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</si>
  <si>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</si>
  <si>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</si>
  <si>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</si>
  <si>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</si>
  <si>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</si>
  <si>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</si>
  <si>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</si>
  <si>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</si>
  <si>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</si>
  <si>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</si>
  <si>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</si>
  <si>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</si>
  <si>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</si>
  <si>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Un detalle de las cuentas por pagar a corto plazo al corte de junio es como sigue:</t>
  </si>
  <si>
    <t>Suplidor</t>
  </si>
  <si>
    <t>Fecha</t>
  </si>
  <si>
    <t>Factura NCF</t>
  </si>
  <si>
    <t>ALL OFFICE SOLUTIONS TS, SRL.</t>
  </si>
  <si>
    <t>B1500002880</t>
  </si>
  <si>
    <t>AS SERVICIOS CONTRA INCENDIOS, SRL.</t>
  </si>
  <si>
    <t>B1500000200</t>
  </si>
  <si>
    <t>CANGE INDUSTRIAL, EIRL.</t>
  </si>
  <si>
    <t>B1500000535</t>
  </si>
  <si>
    <t>B1500000536</t>
  </si>
  <si>
    <t>COMUNICACIONES Y REDES DE SNATO DOMINGO</t>
  </si>
  <si>
    <t>B1500000795</t>
  </si>
  <si>
    <t>COMPAÑÍA DOMINICANA DE TELEFONOS, S.A(FLOTA)</t>
  </si>
  <si>
    <t>E450000086389</t>
  </si>
  <si>
    <t xml:space="preserve"> COMPAÑÍA DOMINICANA DE TELEFONOS, S.A (FIJOS)</t>
  </si>
  <si>
    <t>E450000086405</t>
  </si>
  <si>
    <t xml:space="preserve"> COMPAÑÍA DOMINICANA DE TELEFONOS, S.A (TABLETS)</t>
  </si>
  <si>
    <t>E450000087050</t>
  </si>
  <si>
    <t>COMPU-OFFICE DOMINICANA, SRL.</t>
  </si>
  <si>
    <t>E450000000836</t>
  </si>
  <si>
    <t>DISTRIBUIDORA LAGARES, SRL.</t>
  </si>
  <si>
    <t>B1500001328</t>
  </si>
  <si>
    <t>EDESUR DOMINICANA, S.A.</t>
  </si>
  <si>
    <t>E450000052872</t>
  </si>
  <si>
    <t>ROSARIO &amp; PICHARDO, SRL.</t>
  </si>
  <si>
    <t>B1500002071</t>
  </si>
  <si>
    <t>EMILIANO VARGAS</t>
  </si>
  <si>
    <t>B1100000272</t>
  </si>
  <si>
    <t>ESCUELA DOMINICANA DE COMUNICACIÓN ORAL</t>
  </si>
  <si>
    <t>B1500000342</t>
  </si>
  <si>
    <t>EVEL SUPLIDORES, SRL.</t>
  </si>
  <si>
    <t>B1500000388</t>
  </si>
  <si>
    <t>GREGORIO MARTES BRITS, M.A.</t>
  </si>
  <si>
    <t>B1500000111</t>
  </si>
  <si>
    <t>JOSE AUGUSTO CABRERA JIMENEZ</t>
  </si>
  <si>
    <t>B1500000058</t>
  </si>
  <si>
    <t>B1500000057</t>
  </si>
  <si>
    <t>P.A. CATERING, SRL.</t>
  </si>
  <si>
    <t>E450000000689</t>
  </si>
  <si>
    <t>E450000000690</t>
  </si>
  <si>
    <t>PLANETA AZUL S.A.</t>
  </si>
  <si>
    <t>E450000016715</t>
  </si>
  <si>
    <t>E450000016853</t>
  </si>
  <si>
    <t>B1500002085</t>
  </si>
  <si>
    <t>SINERGIT</t>
  </si>
  <si>
    <t>E450000000286</t>
  </si>
  <si>
    <t>E450000000291</t>
  </si>
  <si>
    <t>SIMPAPEL, SRL.</t>
  </si>
  <si>
    <t>B1500000612</t>
  </si>
  <si>
    <t>WIND TELECOM, S.A.</t>
  </si>
  <si>
    <t>E450000001436</t>
  </si>
  <si>
    <t>E450000001384</t>
  </si>
  <si>
    <t>YINAELIS VIRGINIA CONTRERAS CARVAJAL</t>
  </si>
  <si>
    <t>B1500000064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</si>
  <si>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</si>
  <si>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</si>
  <si>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</si>
  <si>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</si>
  <si>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</si>
  <si>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</si>
  <si>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</si>
  <si>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Cub. 9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</si>
  <si>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</si>
  <si>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</si>
  <si>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</si>
  <si>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</si>
  <si>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</si>
  <si>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</si>
  <si>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</si>
  <si>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</si>
  <si>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</si>
  <si>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</si>
  <si>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</si>
  <si>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Un detalle de las partidas del patrimonio institucional al 31 de julio 2025 es como sigue:</t>
  </si>
  <si>
    <t>Resultado  acumulado</t>
  </si>
  <si>
    <t>NOTAS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</si>
</sst>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7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37" fontId="4" fillId="0" borderId="0" xfId="0" applyNumberFormat="1" applyFont="1" applyAlignment="1">
      <alignment horizontal="left" vertical="center" wrapText="1"/>
    </xf>
    <xf numFmtId="37" fontId="4" fillId="0" borderId="0" xfId="0" applyNumberFormat="1" applyFont="1" applyAlignment="1">
      <alignment vertical="center" wrapText="1"/>
    </xf>
    <xf numFmtId="164" fontId="2" fillId="0" borderId="0" xfId="1" applyNumberFormat="1" applyFont="1" applyFill="1" applyAlignment="1">
      <alignment horizontal="right" vertical="center" wrapText="1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vertical="center" wrapText="1" indent="1"/>
    </xf>
    <xf numFmtId="165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164" fontId="2" fillId="0" borderId="0" xfId="1" applyFont="1" applyBorder="1" applyAlignment="1">
      <alignment horizontal="right"/>
    </xf>
    <xf numFmtId="164" fontId="3" fillId="0" borderId="0" xfId="1" applyFont="1" applyBorder="1"/>
    <xf numFmtId="165" fontId="5" fillId="0" borderId="1" xfId="1" applyNumberFormat="1" applyFont="1" applyFill="1" applyBorder="1" applyAlignment="1">
      <alignment horizontal="right" vertical="center" wrapText="1"/>
    </xf>
    <xf numFmtId="164" fontId="2" fillId="0" borderId="0" xfId="1" applyFont="1" applyBorder="1"/>
    <xf numFmtId="165" fontId="4" fillId="2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165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164" fontId="5" fillId="0" borderId="0" xfId="1" applyFont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 vertical="center" wrapText="1"/>
    </xf>
    <xf numFmtId="165" fontId="4" fillId="0" borderId="4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37" fontId="3" fillId="0" borderId="0" xfId="0" applyNumberFormat="1" applyFont="1"/>
    <xf numFmtId="37" fontId="4" fillId="0" borderId="0" xfId="0" applyNumberFormat="1" applyFont="1" applyAlignment="1">
      <alignment horizontal="left" vertical="center" wrapText="1" indent="1"/>
    </xf>
    <xf numFmtId="165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164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4" fillId="0" borderId="0" xfId="1" applyNumberFormat="1" applyFont="1" applyAlignment="1">
      <alignment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165" fontId="8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4" fontId="4" fillId="0" borderId="0" xfId="1" applyFont="1" applyBorder="1" applyAlignment="1">
      <alignment horizontal="center" vertical="center" wrapText="1"/>
    </xf>
    <xf numFmtId="164" fontId="9" fillId="0" borderId="0" xfId="1" applyFont="1" applyBorder="1"/>
    <xf numFmtId="43" fontId="5" fillId="0" borderId="0" xfId="0" applyNumberFormat="1" applyFont="1" applyBorder="1" applyAlignment="1">
      <alignment horizontal="left" vertical="center" wrapText="1" indent="1"/>
    </xf>
    <xf numFmtId="10" fontId="5" fillId="0" borderId="0" xfId="3" applyNumberFormat="1" applyFont="1" applyBorder="1" applyAlignment="1">
      <alignment horizontal="center" vertical="center" wrapText="1"/>
    </xf>
    <xf numFmtId="164" fontId="10" fillId="0" borderId="0" xfId="1" applyFont="1" applyBorder="1"/>
    <xf numFmtId="165" fontId="11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164" fontId="2" fillId="0" borderId="0" xfId="1" applyNumberFormat="1" applyFont="1" applyFill="1"/>
    <xf numFmtId="164" fontId="12" fillId="0" borderId="0" xfId="1" applyFont="1" applyBorder="1"/>
    <xf numFmtId="165" fontId="12" fillId="0" borderId="0" xfId="0" applyNumberFormat="1" applyFont="1" applyBorder="1"/>
    <xf numFmtId="0" fontId="2" fillId="2" borderId="0" xfId="4" applyFont="1" applyFill="1" applyBorder="1" applyAlignment="1">
      <alignment horizontal="left"/>
    </xf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164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164" fontId="14" fillId="0" borderId="0" xfId="1" applyNumberFormat="1" applyFont="1" applyFill="1" applyAlignment="1">
      <alignment horizontal="center" vertical="center" wrapText="1"/>
    </xf>
    <xf numFmtId="0" fontId="2" fillId="2" borderId="0" xfId="4" applyFont="1" applyFill="1" applyBorder="1" applyAlignment="1"/>
    <xf numFmtId="0" fontId="2" fillId="2" borderId="0" xfId="4" applyFont="1" applyFill="1" applyBorder="1" applyAlignment="1">
      <alignment wrapText="1"/>
    </xf>
    <xf numFmtId="164" fontId="2" fillId="0" borderId="0" xfId="1" applyNumberFormat="1" applyFont="1" applyFill="1" applyBorder="1" applyAlignment="1">
      <alignment horizontal="right"/>
    </xf>
    <xf numFmtId="0" fontId="8" fillId="0" borderId="0" xfId="4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/>
    </xf>
    <xf numFmtId="0" fontId="10" fillId="0" borderId="0" xfId="0" applyFont="1" applyBorder="1" applyAlignment="1"/>
    <xf numFmtId="164" fontId="10" fillId="0" borderId="0" xfId="1" applyNumberFormat="1" applyFont="1" applyFill="1" applyBorder="1" applyAlignment="1">
      <alignment horizontal="right"/>
    </xf>
    <xf numFmtId="0" fontId="2" fillId="2" borderId="0" xfId="4" applyFont="1" applyFill="1" applyBorder="1" applyAlignment="1">
      <alignment horizontal="center"/>
    </xf>
    <xf numFmtId="0" fontId="10" fillId="2" borderId="0" xfId="4" applyFont="1" applyFill="1" applyBorder="1" applyAlignment="1"/>
    <xf numFmtId="0" fontId="10" fillId="2" borderId="0" xfId="4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164" fontId="3" fillId="0" borderId="0" xfId="1" applyNumberFormat="1" applyFont="1" applyFill="1" applyBorder="1" applyAlignment="1"/>
    <xf numFmtId="0" fontId="3" fillId="2" borderId="0" xfId="4" applyFont="1" applyFill="1" applyBorder="1" applyAlignment="1">
      <alignment horizontal="left"/>
    </xf>
    <xf numFmtId="164" fontId="3" fillId="0" borderId="0" xfId="1" applyNumberFormat="1" applyFont="1" applyFill="1"/>
    <xf numFmtId="0" fontId="3" fillId="2" borderId="0" xfId="4" applyFont="1" applyFill="1" applyBorder="1" applyAlignment="1"/>
    <xf numFmtId="0" fontId="15" fillId="4" borderId="0" xfId="0" applyFont="1" applyFill="1" applyAlignment="1"/>
    <xf numFmtId="0" fontId="16" fillId="0" borderId="0" xfId="0" applyFont="1" applyAlignment="1">
      <alignment horizontal="left" wrapText="1"/>
    </xf>
    <xf numFmtId="0" fontId="2" fillId="0" borderId="0" xfId="0" applyFont="1" applyFill="1"/>
    <xf numFmtId="164" fontId="2" fillId="0" borderId="0" xfId="1" applyFont="1" applyFill="1"/>
    <xf numFmtId="0" fontId="15" fillId="5" borderId="0" xfId="0" applyFont="1" applyFill="1" applyBorder="1" applyAlignment="1"/>
    <xf numFmtId="0" fontId="15" fillId="5" borderId="0" xfId="1" applyNumberFormat="1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/>
    </xf>
    <xf numFmtId="164" fontId="8" fillId="0" borderId="0" xfId="1" applyFont="1" applyFill="1" applyBorder="1" applyProtection="1">
      <protection locked="0"/>
    </xf>
    <xf numFmtId="0" fontId="10" fillId="0" borderId="0" xfId="0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164" fontId="16" fillId="0" borderId="0" xfId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wrapText="1"/>
    </xf>
    <xf numFmtId="44" fontId="15" fillId="6" borderId="4" xfId="2" applyFont="1" applyFill="1" applyBorder="1"/>
    <xf numFmtId="164" fontId="10" fillId="0" borderId="0" xfId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0" applyFont="1" applyFill="1" applyAlignment="1">
      <alignment wrapText="1"/>
    </xf>
    <xf numFmtId="164" fontId="10" fillId="0" borderId="0" xfId="1" applyFont="1" applyFill="1" applyBorder="1" applyAlignment="1">
      <alignment horizontal="right"/>
    </xf>
    <xf numFmtId="164" fontId="10" fillId="0" borderId="0" xfId="0" applyNumberFormat="1" applyFont="1"/>
    <xf numFmtId="4" fontId="16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/>
    </xf>
    <xf numFmtId="164" fontId="2" fillId="0" borderId="0" xfId="1" applyFont="1" applyFill="1" applyBorder="1"/>
    <xf numFmtId="8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16" fillId="0" borderId="0" xfId="0" applyFont="1"/>
    <xf numFmtId="43" fontId="10" fillId="0" borderId="0" xfId="0" applyNumberFormat="1" applyFont="1" applyBorder="1" applyAlignment="1">
      <alignment horizontal="right"/>
    </xf>
    <xf numFmtId="164" fontId="10" fillId="0" borderId="0" xfId="1" applyFont="1" applyFill="1" applyBorder="1" applyAlignment="1"/>
    <xf numFmtId="0" fontId="10" fillId="4" borderId="0" xfId="0" applyFont="1" applyFill="1" applyAlignment="1"/>
    <xf numFmtId="164" fontId="16" fillId="0" borderId="0" xfId="1" applyFont="1"/>
    <xf numFmtId="164" fontId="10" fillId="0" borderId="0" xfId="1" applyFont="1"/>
    <xf numFmtId="0" fontId="2" fillId="0" borderId="0" xfId="0" applyFont="1" applyFill="1" applyBorder="1"/>
    <xf numFmtId="0" fontId="10" fillId="0" borderId="0" xfId="0" applyFont="1" applyAlignment="1">
      <alignment horizontal="center"/>
    </xf>
    <xf numFmtId="0" fontId="16" fillId="0" borderId="0" xfId="0" applyFont="1" applyFill="1" applyBorder="1"/>
    <xf numFmtId="164" fontId="16" fillId="0" borderId="0" xfId="1" applyFont="1" applyFill="1"/>
    <xf numFmtId="43" fontId="2" fillId="0" borderId="0" xfId="0" applyNumberFormat="1" applyFont="1" applyFill="1"/>
    <xf numFmtId="0" fontId="15" fillId="0" borderId="0" xfId="0" applyFont="1" applyBorder="1"/>
    <xf numFmtId="164" fontId="15" fillId="4" borderId="4" xfId="1" applyFont="1" applyFill="1" applyBorder="1"/>
    <xf numFmtId="164" fontId="15" fillId="6" borderId="4" xfId="1" applyFont="1" applyFill="1" applyBorder="1"/>
    <xf numFmtId="39" fontId="2" fillId="0" borderId="0" xfId="0" applyNumberFormat="1" applyFont="1" applyBorder="1" applyAlignment="1">
      <alignment vertical="center"/>
    </xf>
    <xf numFmtId="164" fontId="10" fillId="0" borderId="0" xfId="1" applyFont="1" applyBorder="1" applyAlignment="1">
      <alignment vertical="center"/>
    </xf>
    <xf numFmtId="0" fontId="2" fillId="0" borderId="0" xfId="0" applyFont="1" applyAlignment="1">
      <alignment horizontal="left"/>
    </xf>
    <xf numFmtId="0" fontId="10" fillId="2" borderId="0" xfId="0" applyFont="1" applyFill="1" applyBorder="1"/>
    <xf numFmtId="17" fontId="10" fillId="2" borderId="1" xfId="5" applyNumberFormat="1" applyFont="1" applyFill="1" applyBorder="1" applyAlignment="1">
      <alignment horizontal="center"/>
    </xf>
    <xf numFmtId="43" fontId="10" fillId="2" borderId="1" xfId="5" applyFont="1" applyFill="1" applyBorder="1" applyAlignment="1">
      <alignment wrapText="1"/>
    </xf>
    <xf numFmtId="43" fontId="10" fillId="2" borderId="1" xfId="5" applyFont="1" applyFill="1" applyBorder="1" applyAlignment="1">
      <alignment horizontal="center" wrapText="1"/>
    </xf>
    <xf numFmtId="164" fontId="10" fillId="2" borderId="1" xfId="1" applyFont="1" applyFill="1" applyBorder="1" applyAlignment="1">
      <alignment horizontal="center"/>
    </xf>
    <xf numFmtId="0" fontId="16" fillId="0" borderId="0" xfId="0" applyFont="1" applyFill="1"/>
    <xf numFmtId="164" fontId="16" fillId="0" borderId="0" xfId="1" applyFont="1" applyFill="1" applyBorder="1" applyAlignment="1">
      <alignment horizontal="right" vertical="center" wrapText="1"/>
    </xf>
    <xf numFmtId="164" fontId="10" fillId="0" borderId="0" xfId="1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164" fontId="16" fillId="2" borderId="0" xfId="1" applyFont="1" applyFill="1" applyBorder="1" applyAlignment="1">
      <alignment horizontal="right" vertical="center" wrapText="1"/>
    </xf>
    <xf numFmtId="164" fontId="2" fillId="2" borderId="0" xfId="1" applyFont="1" applyFill="1"/>
    <xf numFmtId="0" fontId="2" fillId="2" borderId="0" xfId="0" applyFont="1" applyFill="1"/>
    <xf numFmtId="0" fontId="15" fillId="0" borderId="0" xfId="0" applyFont="1" applyFill="1" applyBorder="1"/>
    <xf numFmtId="164" fontId="15" fillId="4" borderId="4" xfId="1" applyFont="1" applyFill="1" applyBorder="1" applyAlignment="1">
      <alignment horizontal="right"/>
    </xf>
    <xf numFmtId="0" fontId="16" fillId="0" borderId="0" xfId="0" applyFont="1" applyFill="1" applyAlignment="1">
      <alignment horizontal="left"/>
    </xf>
    <xf numFmtId="164" fontId="18" fillId="0" borderId="0" xfId="1" applyFont="1" applyFill="1"/>
    <xf numFmtId="164" fontId="16" fillId="0" borderId="0" xfId="0" applyNumberFormat="1" applyFont="1" applyFill="1" applyAlignment="1">
      <alignment horizontal="left"/>
    </xf>
    <xf numFmtId="43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164" fontId="15" fillId="6" borderId="0" xfId="1" applyFont="1" applyFill="1" applyBorder="1" applyAlignment="1">
      <alignment horizontal="right"/>
    </xf>
    <xf numFmtId="164" fontId="15" fillId="6" borderId="0" xfId="1" applyFont="1" applyFill="1" applyAlignment="1">
      <alignment horizontal="left"/>
    </xf>
    <xf numFmtId="0" fontId="10" fillId="0" borderId="0" xfId="0" applyFont="1"/>
    <xf numFmtId="0" fontId="10" fillId="4" borderId="0" xfId="0" applyFont="1" applyFill="1"/>
    <xf numFmtId="164" fontId="10" fillId="4" borderId="0" xfId="1" applyFont="1" applyFill="1" applyBorder="1" applyAlignment="1">
      <alignment horizontal="right"/>
    </xf>
    <xf numFmtId="4" fontId="16" fillId="0" borderId="0" xfId="0" applyNumberFormat="1" applyFont="1"/>
    <xf numFmtId="4" fontId="2" fillId="0" borderId="0" xfId="0" applyNumberFormat="1" applyFont="1"/>
    <xf numFmtId="164" fontId="15" fillId="2" borderId="0" xfId="1" applyFont="1" applyFill="1" applyBorder="1" applyAlignment="1">
      <alignment horizontal="center"/>
    </xf>
    <xf numFmtId="4" fontId="16" fillId="2" borderId="0" xfId="0" applyNumberFormat="1" applyFont="1" applyFill="1"/>
    <xf numFmtId="0" fontId="15" fillId="2" borderId="0" xfId="0" applyFont="1" applyFill="1" applyBorder="1"/>
    <xf numFmtId="43" fontId="2" fillId="2" borderId="0" xfId="5" applyFont="1" applyFill="1"/>
    <xf numFmtId="0" fontId="16" fillId="2" borderId="0" xfId="0" applyFont="1" applyFill="1" applyBorder="1"/>
    <xf numFmtId="0" fontId="15" fillId="2" borderId="0" xfId="0" applyFont="1" applyFill="1"/>
    <xf numFmtId="43" fontId="10" fillId="2" borderId="0" xfId="0" applyNumberFormat="1" applyFont="1" applyFill="1"/>
    <xf numFmtId="43" fontId="15" fillId="2" borderId="0" xfId="0" applyNumberFormat="1" applyFont="1" applyFill="1"/>
    <xf numFmtId="4" fontId="15" fillId="2" borderId="0" xfId="0" applyNumberFormat="1" applyFont="1" applyFill="1"/>
    <xf numFmtId="4" fontId="2" fillId="2" borderId="0" xfId="0" applyNumberFormat="1" applyFont="1" applyFill="1"/>
    <xf numFmtId="0" fontId="10" fillId="7" borderId="0" xfId="0" applyFont="1" applyFill="1"/>
    <xf numFmtId="0" fontId="10" fillId="7" borderId="0" xfId="0" applyFont="1" applyFill="1" applyBorder="1" applyAlignment="1"/>
    <xf numFmtId="0" fontId="10" fillId="7" borderId="0" xfId="1" applyNumberFormat="1" applyFont="1" applyFill="1" applyBorder="1" applyAlignment="1">
      <alignment horizontal="center"/>
    </xf>
    <xf numFmtId="43" fontId="10" fillId="2" borderId="0" xfId="5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43" fontId="10" fillId="2" borderId="0" xfId="0" applyNumberFormat="1" applyFont="1" applyFill="1" applyAlignment="1">
      <alignment horizontal="left"/>
    </xf>
    <xf numFmtId="0" fontId="10" fillId="2" borderId="0" xfId="0" applyFont="1" applyFill="1"/>
    <xf numFmtId="0" fontId="8" fillId="0" borderId="0" xfId="0" applyFont="1"/>
    <xf numFmtId="164" fontId="2" fillId="2" borderId="0" xfId="1" applyFont="1" applyFill="1" applyAlignment="1">
      <alignment horizontal="left"/>
    </xf>
    <xf numFmtId="14" fontId="8" fillId="0" borderId="0" xfId="0" applyNumberFormat="1" applyFont="1"/>
    <xf numFmtId="164" fontId="2" fillId="0" borderId="1" xfId="1" applyFont="1" applyFill="1" applyBorder="1"/>
    <xf numFmtId="164" fontId="2" fillId="2" borderId="0" xfId="1" applyFont="1" applyFill="1" applyBorder="1" applyAlignment="1">
      <alignment horizontal="center"/>
    </xf>
    <xf numFmtId="164" fontId="10" fillId="2" borderId="0" xfId="1" applyFont="1" applyFill="1" applyBorder="1" applyAlignment="1">
      <alignment horizontal="center"/>
    </xf>
    <xf numFmtId="164" fontId="10" fillId="2" borderId="0" xfId="1" applyFont="1" applyFill="1" applyAlignment="1">
      <alignment horizontal="left"/>
    </xf>
    <xf numFmtId="164" fontId="10" fillId="2" borderId="0" xfId="1" applyFont="1" applyFill="1" applyAlignment="1">
      <alignment horizontal="center" wrapText="1"/>
    </xf>
    <xf numFmtId="14" fontId="2" fillId="0" borderId="0" xfId="0" applyNumberFormat="1" applyFont="1"/>
    <xf numFmtId="0" fontId="10" fillId="0" borderId="0" xfId="0" applyFont="1" applyFill="1" applyAlignment="1">
      <alignment horizontal="left"/>
    </xf>
    <xf numFmtId="164" fontId="2" fillId="2" borderId="0" xfId="1" applyFont="1" applyFill="1" applyBorder="1" applyAlignment="1">
      <alignment horizontal="left"/>
    </xf>
    <xf numFmtId="164" fontId="2" fillId="0" borderId="0" xfId="1" applyFont="1" applyFill="1" applyAlignment="1">
      <alignment horizontal="left"/>
    </xf>
    <xf numFmtId="164" fontId="2" fillId="2" borderId="1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/>
    </xf>
    <xf numFmtId="164" fontId="10" fillId="0" borderId="4" xfId="1" applyFont="1" applyFill="1" applyBorder="1"/>
    <xf numFmtId="164" fontId="10" fillId="0" borderId="5" xfId="1" applyFont="1" applyFill="1" applyBorder="1"/>
    <xf numFmtId="0" fontId="15" fillId="0" borderId="0" xfId="0" applyFont="1"/>
    <xf numFmtId="0" fontId="15" fillId="0" borderId="0" xfId="0" applyFont="1" applyFill="1" applyBorder="1" applyAlignment="1"/>
    <xf numFmtId="43" fontId="2" fillId="2" borderId="0" xfId="5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 applyAlignment="1">
      <alignment horizontal="left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15" fillId="0" borderId="0" xfId="0" applyFont="1" applyFill="1" applyBorder="1" applyAlignment="1">
      <alignment horizontal="left"/>
    </xf>
    <xf numFmtId="39" fontId="18" fillId="0" borderId="4" xfId="2" applyNumberFormat="1" applyFont="1" applyFill="1" applyBorder="1" applyAlignment="1">
      <alignment horizontal="right"/>
    </xf>
    <xf numFmtId="44" fontId="15" fillId="0" borderId="0" xfId="2" applyFont="1" applyFill="1" applyBorder="1"/>
    <xf numFmtId="43" fontId="10" fillId="0" borderId="0" xfId="0" applyNumberFormat="1" applyFont="1" applyFill="1" applyBorder="1" applyAlignment="1">
      <alignment horizontal="center"/>
    </xf>
    <xf numFmtId="44" fontId="15" fillId="8" borderId="4" xfId="2" applyFont="1" applyFill="1" applyBorder="1"/>
    <xf numFmtId="43" fontId="2" fillId="0" borderId="0" xfId="0" applyNumberFormat="1" applyFont="1" applyFill="1" applyBorder="1" applyAlignment="1">
      <alignment horizontal="center"/>
    </xf>
    <xf numFmtId="164" fontId="10" fillId="4" borderId="0" xfId="1" applyFont="1" applyFill="1"/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10" fillId="0" borderId="7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right" vertical="center" wrapText="1"/>
    </xf>
    <xf numFmtId="43" fontId="2" fillId="0" borderId="0" xfId="6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4" fontId="15" fillId="6" borderId="5" xfId="2" applyFont="1" applyFill="1" applyBorder="1"/>
    <xf numFmtId="0" fontId="16" fillId="0" borderId="0" xfId="0" applyFont="1" applyAlignment="1">
      <alignment horizontal="left" vertical="top" wrapText="1"/>
    </xf>
    <xf numFmtId="17" fontId="15" fillId="5" borderId="0" xfId="1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164" fontId="2" fillId="0" borderId="0" xfId="1" applyFont="1" applyFill="1" applyBorder="1" applyAlignment="1">
      <alignment horizontal="right"/>
    </xf>
    <xf numFmtId="164" fontId="16" fillId="0" borderId="1" xfId="1" applyFont="1" applyFill="1" applyBorder="1" applyAlignment="1">
      <alignment horizontal="right"/>
    </xf>
    <xf numFmtId="0" fontId="2" fillId="4" borderId="0" xfId="0" applyFont="1" applyFill="1"/>
    <xf numFmtId="0" fontId="10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</cellXfs>
  <cellStyles count="7">
    <cellStyle name="Millares" xfId="1" builtinId="3"/>
    <cellStyle name="Millares 11 2" xfId="6"/>
    <cellStyle name="Millares 4" xfId="5"/>
    <cellStyle name="Moneda" xfId="2" builtinId="4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2914326</xdr:colOff>
      <xdr:row>1</xdr:row>
      <xdr:rowOff>111684</xdr:rowOff>
    </xdr:from>
    <xdr:to>
      <xdr:col>0</xdr:col>
      <xdr:colOff>3796416</xdr:colOff>
      <xdr:row>5</xdr:row>
      <xdr:rowOff>151372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326" y="311709"/>
          <a:ext cx="882090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7.%20Estados%20Financiero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ecución Julio 2025"/>
      <sheetName val="Ejecución Junio 2025"/>
      <sheetName val="Ejc Mayo 2025"/>
      <sheetName val="Balance acumulativo"/>
    </sheetNames>
    <sheetDataSet>
      <sheetData sheetId="0">
        <row r="40">
          <cell r="C40">
            <v>731349103.48000002</v>
          </cell>
        </row>
        <row r="41">
          <cell r="C41">
            <v>274900600.91000003</v>
          </cell>
        </row>
      </sheetData>
      <sheetData sheetId="1">
        <row r="30">
          <cell r="D30">
            <v>1961994.2482878119</v>
          </cell>
        </row>
      </sheetData>
      <sheetData sheetId="2"/>
      <sheetData sheetId="3"/>
      <sheetData sheetId="4"/>
      <sheetData sheetId="5">
        <row r="9">
          <cell r="D9">
            <v>631129285.8599999</v>
          </cell>
        </row>
        <row r="20">
          <cell r="D20">
            <v>12338000.43</v>
          </cell>
        </row>
        <row r="32">
          <cell r="F32">
            <v>55216908.74000001</v>
          </cell>
        </row>
        <row r="60">
          <cell r="H60">
            <v>82346662.779999986</v>
          </cell>
        </row>
        <row r="72">
          <cell r="D72">
            <v>1166294.3099999987</v>
          </cell>
        </row>
        <row r="106">
          <cell r="D106">
            <v>250542531.20280001</v>
          </cell>
        </row>
        <row r="142">
          <cell r="F142">
            <v>5376719.8794</v>
          </cell>
        </row>
        <row r="154">
          <cell r="D154">
            <v>6798662.4800000004</v>
          </cell>
        </row>
        <row r="170">
          <cell r="D170">
            <v>12352602.329</v>
          </cell>
        </row>
      </sheetData>
      <sheetData sheetId="6"/>
      <sheetData sheetId="7">
        <row r="104">
          <cell r="I104">
            <v>2459369.7298000017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zoomScale="71" zoomScaleNormal="71" workbookViewId="0">
      <selection activeCell="E34" sqref="E34"/>
    </sheetView>
  </sheetViews>
  <sheetFormatPr baseColWidth="10" defaultColWidth="11.42578125" defaultRowHeight="15.75" x14ac:dyDescent="0.25"/>
  <cols>
    <col min="1" max="1" width="61.28515625" style="3" customWidth="1"/>
    <col min="2" max="2" width="5" style="3" customWidth="1"/>
    <col min="3" max="3" width="32" style="96" bestFit="1" customWidth="1"/>
    <col min="4" max="4" width="21.42578125" style="10" customWidth="1"/>
    <col min="5" max="5" width="23.42578125" style="3" bestFit="1" customWidth="1"/>
    <col min="6" max="6" width="5" style="3" customWidth="1"/>
    <col min="7" max="7" width="19.140625" style="3" bestFit="1" customWidth="1"/>
    <col min="8" max="8" width="37" style="3" customWidth="1"/>
    <col min="9" max="9" width="11.42578125" style="3"/>
    <col min="10" max="10" width="50.5703125" style="3" customWidth="1"/>
    <col min="11" max="16384" width="11.42578125" style="3"/>
  </cols>
  <sheetData>
    <row r="1" spans="1:10" ht="15.75" customHeight="1" x14ac:dyDescent="0.3">
      <c r="A1" s="1"/>
      <c r="B1" s="1"/>
      <c r="C1" s="1"/>
      <c r="D1" s="2"/>
      <c r="E1" s="2"/>
      <c r="G1" s="4"/>
      <c r="H1" s="4"/>
      <c r="I1" s="4"/>
      <c r="J1" s="4"/>
    </row>
    <row r="2" spans="1:10" ht="15.75" customHeight="1" x14ac:dyDescent="0.3">
      <c r="A2" s="2"/>
      <c r="B2" s="2"/>
      <c r="C2" s="2"/>
      <c r="D2" s="2"/>
      <c r="E2" s="2"/>
      <c r="G2" s="4"/>
      <c r="H2" s="4"/>
      <c r="I2" s="4"/>
      <c r="J2" s="4"/>
    </row>
    <row r="3" spans="1:10" ht="15.75" customHeight="1" x14ac:dyDescent="0.3">
      <c r="A3" s="2"/>
      <c r="B3" s="2"/>
      <c r="C3" s="2"/>
      <c r="D3" s="2"/>
      <c r="E3" s="2"/>
      <c r="G3" s="4"/>
      <c r="H3" s="4"/>
      <c r="I3" s="4"/>
      <c r="J3" s="4"/>
    </row>
    <row r="4" spans="1:10" ht="15.75" customHeight="1" x14ac:dyDescent="0.3">
      <c r="A4" s="2"/>
      <c r="B4" s="2"/>
      <c r="C4" s="2"/>
      <c r="D4" s="2"/>
      <c r="E4" s="2"/>
      <c r="G4" s="4"/>
      <c r="H4" s="4"/>
      <c r="I4" s="4"/>
      <c r="J4" s="4"/>
    </row>
    <row r="5" spans="1:10" ht="15.75" customHeight="1" x14ac:dyDescent="0.3">
      <c r="A5" s="2"/>
      <c r="B5" s="2"/>
      <c r="C5" s="2"/>
      <c r="D5" s="2"/>
      <c r="E5" s="2"/>
      <c r="G5" s="4"/>
      <c r="H5" s="4"/>
      <c r="I5" s="4"/>
      <c r="J5" s="4"/>
    </row>
    <row r="6" spans="1:10" ht="15.75" customHeight="1" x14ac:dyDescent="0.3">
      <c r="A6" s="2"/>
      <c r="B6" s="2"/>
      <c r="C6" s="2"/>
      <c r="D6" s="2"/>
      <c r="E6" s="2"/>
      <c r="G6" s="4"/>
      <c r="H6" s="4"/>
      <c r="I6" s="4"/>
      <c r="J6" s="4"/>
    </row>
    <row r="7" spans="1:10" ht="18.75" x14ac:dyDescent="0.3">
      <c r="A7" s="5" t="s">
        <v>0</v>
      </c>
      <c r="B7" s="5"/>
      <c r="C7" s="5"/>
      <c r="D7" s="6"/>
      <c r="E7" s="7"/>
      <c r="G7" s="8"/>
      <c r="H7" s="8"/>
      <c r="I7" s="8"/>
      <c r="J7" s="9"/>
    </row>
    <row r="8" spans="1:10" ht="18.75" x14ac:dyDescent="0.3">
      <c r="A8" s="5" t="s">
        <v>1</v>
      </c>
      <c r="B8" s="5"/>
      <c r="C8" s="5"/>
      <c r="D8" s="6"/>
      <c r="E8" s="7"/>
      <c r="G8" s="8"/>
      <c r="H8" s="8"/>
      <c r="I8" s="8"/>
      <c r="J8" s="9"/>
    </row>
    <row r="9" spans="1:10" ht="18.75" x14ac:dyDescent="0.3">
      <c r="A9" s="5" t="s">
        <v>2</v>
      </c>
      <c r="B9" s="5"/>
      <c r="C9" s="5"/>
      <c r="D9" s="6"/>
      <c r="E9" s="9"/>
      <c r="F9" s="10"/>
      <c r="G9" s="8"/>
      <c r="H9" s="8"/>
      <c r="I9" s="8"/>
      <c r="J9" s="9"/>
    </row>
    <row r="10" spans="1:10" ht="18.75" x14ac:dyDescent="0.3">
      <c r="A10" s="5" t="s">
        <v>3</v>
      </c>
      <c r="B10" s="5"/>
      <c r="C10" s="5"/>
      <c r="D10" s="6"/>
      <c r="E10" s="9"/>
      <c r="F10" s="10"/>
      <c r="G10" s="8"/>
      <c r="H10" s="8"/>
      <c r="I10" s="8"/>
      <c r="J10" s="9"/>
    </row>
    <row r="11" spans="1:10" ht="18.75" x14ac:dyDescent="0.3">
      <c r="A11" s="11"/>
      <c r="B11" s="11"/>
      <c r="C11" s="12"/>
      <c r="D11" s="11"/>
      <c r="E11" s="9"/>
      <c r="F11" s="10"/>
      <c r="G11" s="13"/>
      <c r="H11" s="13"/>
      <c r="I11" s="13"/>
      <c r="J11" s="9"/>
    </row>
    <row r="12" spans="1:10" ht="18.75" x14ac:dyDescent="0.3">
      <c r="A12" s="11"/>
      <c r="B12" s="11"/>
      <c r="C12" s="12"/>
      <c r="D12" s="13"/>
      <c r="E12" s="9"/>
      <c r="F12" s="10"/>
      <c r="G12" s="13"/>
      <c r="H12" s="13"/>
      <c r="I12" s="13"/>
      <c r="J12" s="9"/>
    </row>
    <row r="13" spans="1:10" ht="12.75" customHeight="1" x14ac:dyDescent="0.3">
      <c r="A13" s="14"/>
      <c r="B13" s="14"/>
      <c r="C13" s="15"/>
      <c r="D13" s="16"/>
      <c r="E13" s="9"/>
      <c r="F13" s="10"/>
      <c r="G13" s="17"/>
      <c r="H13" s="16"/>
      <c r="I13" s="16"/>
      <c r="J13" s="9"/>
    </row>
    <row r="14" spans="1:10" ht="20.25" customHeight="1" x14ac:dyDescent="0.3">
      <c r="A14" s="18" t="s">
        <v>4</v>
      </c>
      <c r="B14" s="18"/>
      <c r="C14" s="19"/>
      <c r="D14" s="17"/>
      <c r="E14" s="9"/>
      <c r="F14" s="10"/>
      <c r="G14" s="20"/>
      <c r="H14" s="17"/>
      <c r="I14" s="17"/>
      <c r="J14" s="9"/>
    </row>
    <row r="15" spans="1:10" ht="20.25" customHeight="1" x14ac:dyDescent="0.3">
      <c r="A15" s="21" t="s">
        <v>5</v>
      </c>
      <c r="B15" s="22"/>
      <c r="C15" s="23"/>
      <c r="D15" s="17"/>
      <c r="E15" s="9"/>
      <c r="F15" s="10"/>
      <c r="G15" s="20"/>
      <c r="H15" s="17"/>
      <c r="I15" s="17"/>
      <c r="J15" s="9"/>
    </row>
    <row r="16" spans="1:10" ht="20.25" customHeight="1" x14ac:dyDescent="0.3">
      <c r="A16" s="24" t="s">
        <v>6</v>
      </c>
      <c r="B16" s="25"/>
      <c r="C16" s="26">
        <f>+'[1]Notas 7-21'!D9</f>
        <v>631129285.8599999</v>
      </c>
      <c r="D16" s="27"/>
      <c r="E16" s="9"/>
      <c r="F16" s="28"/>
      <c r="G16" s="29"/>
      <c r="H16" s="30"/>
      <c r="I16" s="27"/>
      <c r="J16" s="9"/>
    </row>
    <row r="17" spans="1:10" ht="20.25" customHeight="1" x14ac:dyDescent="0.3">
      <c r="A17" s="24" t="s">
        <v>7</v>
      </c>
      <c r="B17" s="25"/>
      <c r="C17" s="26">
        <f>+'[1]Notas 7-21'!D20</f>
        <v>12338000.43</v>
      </c>
      <c r="D17" s="27"/>
      <c r="E17" s="31"/>
      <c r="F17" s="32"/>
      <c r="G17" s="29"/>
      <c r="H17" s="30"/>
      <c r="I17" s="27"/>
      <c r="J17" s="9"/>
    </row>
    <row r="18" spans="1:10" ht="20.25" customHeight="1" x14ac:dyDescent="0.3">
      <c r="A18" s="24" t="s">
        <v>8</v>
      </c>
      <c r="B18" s="25"/>
      <c r="C18" s="33">
        <f>+'[1]Notas 7-21'!F32</f>
        <v>55216908.74000001</v>
      </c>
      <c r="D18" s="27"/>
      <c r="E18" s="34"/>
      <c r="F18" s="32"/>
      <c r="G18" s="29"/>
      <c r="H18" s="30"/>
      <c r="I18" s="27"/>
      <c r="J18" s="9"/>
    </row>
    <row r="19" spans="1:10" ht="20.25" customHeight="1" x14ac:dyDescent="0.3">
      <c r="A19" s="21" t="s">
        <v>9</v>
      </c>
      <c r="B19" s="22"/>
      <c r="C19" s="35">
        <f>SUM(C16:C18)</f>
        <v>698684195.02999985</v>
      </c>
      <c r="D19" s="36"/>
      <c r="E19" s="34"/>
      <c r="F19" s="32"/>
      <c r="G19" s="20"/>
      <c r="H19" s="36"/>
      <c r="I19" s="36"/>
      <c r="J19" s="34"/>
    </row>
    <row r="20" spans="1:10" ht="20.25" customHeight="1" x14ac:dyDescent="0.3">
      <c r="A20" s="21"/>
      <c r="B20" s="22"/>
      <c r="C20" s="37"/>
      <c r="D20" s="36"/>
      <c r="F20" s="32"/>
      <c r="G20" s="20"/>
      <c r="H20" s="36"/>
      <c r="I20" s="36"/>
      <c r="J20" s="9"/>
    </row>
    <row r="21" spans="1:10" ht="20.25" customHeight="1" x14ac:dyDescent="0.3">
      <c r="A21" s="21" t="s">
        <v>10</v>
      </c>
      <c r="B21" s="22"/>
      <c r="C21" s="38"/>
      <c r="D21" s="39"/>
      <c r="E21" s="40"/>
      <c r="F21" s="32"/>
      <c r="G21" s="20"/>
      <c r="H21" s="39"/>
      <c r="I21" s="39"/>
      <c r="J21" s="40"/>
    </row>
    <row r="22" spans="1:10" ht="20.25" customHeight="1" x14ac:dyDescent="0.3">
      <c r="A22" s="24" t="s">
        <v>11</v>
      </c>
      <c r="B22" s="25"/>
      <c r="C22" s="41">
        <f>+'[1]Notas 7-21'!H60</f>
        <v>82346662.779999986</v>
      </c>
      <c r="D22" s="27"/>
      <c r="E22" s="42"/>
      <c r="F22" s="43"/>
      <c r="G22" s="29"/>
      <c r="H22" s="27"/>
      <c r="I22" s="27"/>
      <c r="J22" s="42"/>
    </row>
    <row r="23" spans="1:10" ht="20.25" customHeight="1" x14ac:dyDescent="0.3">
      <c r="A23" s="24" t="s">
        <v>12</v>
      </c>
      <c r="B23" s="25"/>
      <c r="C23" s="26">
        <f>+'[1]Notas 7-21'!D72</f>
        <v>1166294.3099999987</v>
      </c>
      <c r="D23" s="27"/>
      <c r="E23" s="42"/>
      <c r="F23" s="43"/>
      <c r="G23" s="29"/>
      <c r="H23" s="27"/>
      <c r="I23" s="27"/>
      <c r="J23" s="42"/>
    </row>
    <row r="24" spans="1:10" ht="20.25" customHeight="1" x14ac:dyDescent="0.3">
      <c r="A24" s="24" t="s">
        <v>13</v>
      </c>
      <c r="B24" s="25"/>
      <c r="C24" s="26">
        <f>+'[1]Notas 7-21'!D106</f>
        <v>250542531.20280001</v>
      </c>
      <c r="D24" s="44"/>
      <c r="E24" s="34"/>
      <c r="F24" s="10"/>
      <c r="G24" s="29"/>
      <c r="H24" s="27"/>
      <c r="I24" s="27"/>
      <c r="J24" s="9"/>
    </row>
    <row r="25" spans="1:10" ht="20.25" customHeight="1" x14ac:dyDescent="0.3">
      <c r="A25" s="21" t="s">
        <v>14</v>
      </c>
      <c r="B25" s="22"/>
      <c r="C25" s="35">
        <f>SUM(C22:C24)</f>
        <v>334055488.29280001</v>
      </c>
      <c r="D25" s="36"/>
      <c r="E25" s="34"/>
      <c r="F25" s="10"/>
      <c r="G25" s="20"/>
      <c r="H25" s="36"/>
      <c r="I25" s="36"/>
      <c r="J25" s="9"/>
    </row>
    <row r="26" spans="1:10" ht="20.25" customHeight="1" x14ac:dyDescent="0.3">
      <c r="A26" s="21"/>
      <c r="B26" s="22"/>
      <c r="C26" s="45"/>
      <c r="D26" s="36"/>
      <c r="E26" s="34"/>
      <c r="F26" s="10"/>
      <c r="G26" s="20"/>
      <c r="H26" s="36"/>
      <c r="I26" s="36"/>
      <c r="J26" s="9"/>
    </row>
    <row r="27" spans="1:10" ht="20.25" customHeight="1" thickBot="1" x14ac:dyDescent="0.35">
      <c r="A27" s="21" t="s">
        <v>15</v>
      </c>
      <c r="B27" s="22"/>
      <c r="C27" s="46">
        <f>+C19+C25</f>
        <v>1032739683.3227999</v>
      </c>
      <c r="D27" s="36"/>
      <c r="E27" s="47"/>
      <c r="F27" s="48"/>
      <c r="G27" s="20"/>
      <c r="H27" s="36"/>
      <c r="I27" s="36"/>
      <c r="J27" s="9"/>
    </row>
    <row r="28" spans="1:10" ht="20.25" customHeight="1" thickTop="1" x14ac:dyDescent="0.3">
      <c r="A28" s="49"/>
      <c r="B28" s="50"/>
      <c r="C28" s="51"/>
      <c r="D28" s="52"/>
      <c r="E28" s="40"/>
      <c r="F28" s="53"/>
      <c r="G28" s="54"/>
      <c r="H28" s="52"/>
      <c r="I28" s="52"/>
      <c r="J28" s="9"/>
    </row>
    <row r="29" spans="1:10" ht="20.25" customHeight="1" x14ac:dyDescent="0.3">
      <c r="A29" s="22" t="s">
        <v>16</v>
      </c>
      <c r="B29" s="22"/>
      <c r="C29" s="55"/>
      <c r="D29" s="52"/>
      <c r="E29" s="40"/>
      <c r="F29" s="53"/>
      <c r="G29" s="54"/>
      <c r="H29" s="52"/>
      <c r="I29" s="52"/>
      <c r="J29" s="9"/>
    </row>
    <row r="30" spans="1:10" ht="20.25" customHeight="1" x14ac:dyDescent="0.3">
      <c r="A30" s="22" t="s">
        <v>17</v>
      </c>
      <c r="B30" s="50"/>
      <c r="C30" s="26"/>
      <c r="D30" s="56"/>
      <c r="E30" s="9"/>
      <c r="F30" s="57"/>
      <c r="G30" s="54"/>
      <c r="H30" s="56"/>
      <c r="I30" s="56"/>
      <c r="J30" s="9"/>
    </row>
    <row r="31" spans="1:10" ht="20.25" customHeight="1" x14ac:dyDescent="0.3">
      <c r="A31" s="24" t="s">
        <v>18</v>
      </c>
      <c r="B31" s="25"/>
      <c r="C31" s="58">
        <f>+'[1]Notas 7-21'!F142</f>
        <v>5376719.8794</v>
      </c>
      <c r="D31" s="27"/>
      <c r="E31" s="9"/>
      <c r="F31" s="57"/>
      <c r="G31" s="29"/>
      <c r="H31" s="27"/>
      <c r="I31" s="27"/>
      <c r="J31" s="42"/>
    </row>
    <row r="32" spans="1:10" ht="20.25" customHeight="1" x14ac:dyDescent="0.3">
      <c r="A32" s="24" t="s">
        <v>19</v>
      </c>
      <c r="B32" s="25"/>
      <c r="C32" s="59">
        <f>+'[1]Notas 7-21'!D154</f>
        <v>6798662.4800000004</v>
      </c>
      <c r="D32" s="27"/>
      <c r="E32" s="9"/>
      <c r="F32" s="57"/>
      <c r="G32" s="29"/>
      <c r="H32" s="27"/>
      <c r="I32" s="27"/>
      <c r="J32" s="42"/>
    </row>
    <row r="33" spans="1:10" ht="20.25" customHeight="1" x14ac:dyDescent="0.3">
      <c r="A33" s="24" t="s">
        <v>20</v>
      </c>
      <c r="B33" s="25"/>
      <c r="C33" s="59">
        <f>+'[1]Notas 7-21'!D170</f>
        <v>12352602.329</v>
      </c>
      <c r="D33" s="27"/>
      <c r="E33" s="9"/>
      <c r="F33" s="57"/>
      <c r="G33" s="29"/>
      <c r="H33" s="27"/>
      <c r="I33" s="27"/>
      <c r="J33" s="42"/>
    </row>
    <row r="34" spans="1:10" ht="20.25" customHeight="1" x14ac:dyDescent="0.3">
      <c r="A34" s="21" t="s">
        <v>21</v>
      </c>
      <c r="B34" s="22"/>
      <c r="C34" s="35">
        <f>SUM(C31:C33)</f>
        <v>24527984.6884</v>
      </c>
      <c r="D34" s="36"/>
      <c r="E34" s="9"/>
      <c r="F34" s="57"/>
      <c r="G34" s="20"/>
      <c r="H34" s="36"/>
      <c r="I34" s="36"/>
      <c r="J34" s="9"/>
    </row>
    <row r="35" spans="1:10" ht="20.25" customHeight="1" x14ac:dyDescent="0.3">
      <c r="A35" s="21"/>
      <c r="B35" s="22"/>
      <c r="C35" s="60"/>
      <c r="D35" s="36"/>
      <c r="E35" s="9"/>
      <c r="F35" s="57"/>
      <c r="G35" s="20"/>
      <c r="H35" s="61"/>
      <c r="I35" s="36"/>
      <c r="J35" s="9"/>
    </row>
    <row r="36" spans="1:10" ht="20.25" customHeight="1" thickBot="1" x14ac:dyDescent="0.35">
      <c r="A36" s="21" t="s">
        <v>22</v>
      </c>
      <c r="B36" s="22"/>
      <c r="C36" s="46">
        <f>+C34</f>
        <v>24527984.6884</v>
      </c>
      <c r="D36" s="36"/>
      <c r="E36" s="9"/>
      <c r="F36" s="48"/>
      <c r="G36" s="20"/>
      <c r="H36" s="36"/>
      <c r="I36" s="36"/>
      <c r="J36" s="9"/>
    </row>
    <row r="37" spans="1:10" ht="20.25" customHeight="1" thickTop="1" x14ac:dyDescent="0.3">
      <c r="A37" s="21"/>
      <c r="B37" s="22"/>
      <c r="C37" s="37"/>
      <c r="D37" s="36"/>
      <c r="E37" s="9"/>
      <c r="F37" s="48"/>
      <c r="G37" s="20"/>
      <c r="H37" s="36"/>
      <c r="I37" s="36"/>
      <c r="J37" s="9"/>
    </row>
    <row r="38" spans="1:10" ht="20.25" customHeight="1" x14ac:dyDescent="0.3">
      <c r="A38" s="22" t="s">
        <v>23</v>
      </c>
      <c r="B38" s="22"/>
      <c r="C38" s="55"/>
      <c r="D38" s="36"/>
      <c r="E38" s="9"/>
      <c r="F38" s="48"/>
      <c r="G38" s="20"/>
      <c r="H38" s="36"/>
      <c r="I38" s="36"/>
      <c r="J38" s="9"/>
    </row>
    <row r="39" spans="1:10" ht="20.25" customHeight="1" x14ac:dyDescent="0.3">
      <c r="A39" s="21" t="s">
        <v>24</v>
      </c>
      <c r="B39" s="22"/>
      <c r="C39" s="51"/>
      <c r="D39" s="52"/>
      <c r="E39" s="34"/>
      <c r="F39" s="32"/>
      <c r="G39" s="20"/>
      <c r="H39" s="52"/>
      <c r="I39" s="52"/>
      <c r="J39" s="9"/>
    </row>
    <row r="40" spans="1:10" ht="20.25" customHeight="1" x14ac:dyDescent="0.3">
      <c r="A40" s="24" t="s">
        <v>25</v>
      </c>
      <c r="B40" s="25"/>
      <c r="C40" s="26">
        <v>731349103.48000002</v>
      </c>
      <c r="E40" s="62"/>
      <c r="F40" s="10"/>
      <c r="G40" s="29"/>
      <c r="H40" s="27"/>
      <c r="I40" s="27"/>
      <c r="J40" s="9"/>
    </row>
    <row r="41" spans="1:10" ht="20.25" customHeight="1" x14ac:dyDescent="0.3">
      <c r="A41" s="24" t="s">
        <v>26</v>
      </c>
      <c r="B41" s="25"/>
      <c r="C41" s="26">
        <v>274900600.91000003</v>
      </c>
      <c r="E41" s="62"/>
      <c r="F41" s="10"/>
      <c r="G41" s="29"/>
      <c r="H41" s="27"/>
      <c r="I41" s="27"/>
      <c r="J41" s="9"/>
    </row>
    <row r="42" spans="1:10" ht="20.25" customHeight="1" x14ac:dyDescent="0.3">
      <c r="A42" s="24" t="s">
        <v>27</v>
      </c>
      <c r="B42" s="25"/>
      <c r="C42" s="59">
        <f>+'[1]Est. de Rendimiento Fin'!D30</f>
        <v>1961994.2482878119</v>
      </c>
      <c r="D42" s="27"/>
      <c r="E42" s="34"/>
      <c r="F42" s="28"/>
      <c r="G42" s="63"/>
      <c r="H42" s="27"/>
      <c r="I42" s="27"/>
      <c r="J42" s="34"/>
    </row>
    <row r="43" spans="1:10" ht="20.25" customHeight="1" thickBot="1" x14ac:dyDescent="0.35">
      <c r="A43" s="21" t="s">
        <v>28</v>
      </c>
      <c r="B43" s="50"/>
      <c r="C43" s="46">
        <f>SUM(C40:C42)</f>
        <v>1008211698.6382879</v>
      </c>
      <c r="D43" s="64"/>
      <c r="F43" s="28"/>
      <c r="G43" s="63"/>
      <c r="H43" s="27"/>
      <c r="I43" s="27"/>
      <c r="J43" s="34"/>
    </row>
    <row r="44" spans="1:10" s="68" customFormat="1" ht="20.25" customHeight="1" thickTop="1" x14ac:dyDescent="0.3">
      <c r="A44" s="21"/>
      <c r="B44" s="50"/>
      <c r="C44" s="60"/>
      <c r="D44" s="36"/>
      <c r="E44" s="65"/>
      <c r="F44" s="66"/>
      <c r="G44" s="54"/>
      <c r="H44" s="36"/>
      <c r="I44" s="36"/>
      <c r="J44" s="67"/>
    </row>
    <row r="45" spans="1:10" s="68" customFormat="1" ht="19.5" thickBot="1" x14ac:dyDescent="0.35">
      <c r="A45" s="21" t="s">
        <v>29</v>
      </c>
      <c r="B45" s="22"/>
      <c r="C45" s="46">
        <f>+C36+C43</f>
        <v>1032739683.3266879</v>
      </c>
      <c r="D45" s="36"/>
      <c r="E45" s="65"/>
      <c r="F45" s="66"/>
      <c r="G45" s="54"/>
      <c r="H45" s="36"/>
      <c r="I45" s="36"/>
      <c r="J45" s="67"/>
    </row>
    <row r="46" spans="1:10" ht="20.25" customHeight="1" thickTop="1" x14ac:dyDescent="0.3">
      <c r="A46" s="7"/>
      <c r="B46" s="7"/>
      <c r="C46" s="69"/>
      <c r="D46" s="61"/>
      <c r="E46" s="70"/>
      <c r="F46" s="28"/>
      <c r="G46" s="20"/>
      <c r="H46" s="36"/>
      <c r="I46" s="36"/>
      <c r="J46" s="71"/>
    </row>
    <row r="47" spans="1:10" ht="18.75" x14ac:dyDescent="0.3">
      <c r="A47" s="72" t="s">
        <v>30</v>
      </c>
      <c r="B47" s="7"/>
      <c r="C47" s="69"/>
      <c r="D47" s="9"/>
      <c r="E47" s="70"/>
      <c r="F47" s="28"/>
      <c r="G47" s="9"/>
      <c r="H47" s="73"/>
      <c r="I47" s="9"/>
      <c r="J47" s="71"/>
    </row>
    <row r="48" spans="1:10" ht="18.75" x14ac:dyDescent="0.3">
      <c r="A48" s="74"/>
      <c r="B48" s="7"/>
      <c r="C48" s="69"/>
      <c r="D48" s="9"/>
      <c r="E48" s="75"/>
      <c r="F48" s="76"/>
      <c r="G48" s="9"/>
      <c r="H48" s="9"/>
      <c r="I48" s="9"/>
      <c r="J48" s="9"/>
    </row>
    <row r="49" spans="1:10" ht="18.75" x14ac:dyDescent="0.3">
      <c r="A49" s="74"/>
      <c r="B49" s="7"/>
      <c r="C49" s="69"/>
      <c r="D49" s="9"/>
      <c r="E49" s="7"/>
      <c r="G49" s="9"/>
      <c r="H49" s="9"/>
      <c r="I49" s="9"/>
      <c r="J49" s="9"/>
    </row>
    <row r="50" spans="1:10" ht="18.75" x14ac:dyDescent="0.3">
      <c r="A50" s="7"/>
      <c r="B50" s="7"/>
      <c r="C50" s="69"/>
      <c r="D50" s="9"/>
      <c r="E50" s="7"/>
      <c r="G50" s="9"/>
      <c r="H50" s="9"/>
      <c r="I50" s="9"/>
      <c r="J50" s="9"/>
    </row>
    <row r="51" spans="1:10" ht="18.75" x14ac:dyDescent="0.3">
      <c r="A51" s="77"/>
      <c r="B51" s="7"/>
      <c r="C51" s="78"/>
      <c r="D51" s="9"/>
      <c r="E51" s="7"/>
      <c r="G51" s="9"/>
      <c r="H51" s="9"/>
      <c r="I51" s="9"/>
      <c r="J51" s="9"/>
    </row>
    <row r="52" spans="1:10" ht="18.75" x14ac:dyDescent="0.3">
      <c r="A52" s="79" t="s">
        <v>31</v>
      </c>
      <c r="B52" s="80"/>
      <c r="C52" s="81" t="s">
        <v>32</v>
      </c>
      <c r="D52" s="82"/>
      <c r="E52" s="7"/>
      <c r="G52" s="9"/>
      <c r="H52" s="83"/>
      <c r="I52" s="82"/>
      <c r="J52" s="9"/>
    </row>
    <row r="53" spans="1:10" ht="18.75" x14ac:dyDescent="0.3">
      <c r="A53" s="84" t="s">
        <v>33</v>
      </c>
      <c r="B53" s="85"/>
      <c r="C53" s="86" t="s">
        <v>34</v>
      </c>
      <c r="D53" s="79"/>
      <c r="E53" s="7"/>
      <c r="G53" s="80"/>
      <c r="H53" s="87"/>
      <c r="I53" s="79"/>
      <c r="J53" s="9"/>
    </row>
    <row r="54" spans="1:10" ht="18.75" x14ac:dyDescent="0.3">
      <c r="A54" s="79" t="s">
        <v>35</v>
      </c>
      <c r="B54" s="79"/>
      <c r="C54" s="81" t="s">
        <v>36</v>
      </c>
      <c r="D54" s="88"/>
      <c r="E54" s="7"/>
      <c r="G54" s="85"/>
      <c r="H54" s="89"/>
      <c r="I54" s="88"/>
      <c r="J54" s="9"/>
    </row>
    <row r="55" spans="1:10" ht="18.75" x14ac:dyDescent="0.3">
      <c r="A55" s="87"/>
      <c r="B55" s="79"/>
      <c r="C55" s="90"/>
      <c r="D55" s="79"/>
      <c r="E55" s="7"/>
      <c r="G55" s="79"/>
      <c r="H55" s="87"/>
      <c r="I55" s="79"/>
      <c r="J55" s="9"/>
    </row>
    <row r="56" spans="1:10" ht="18.75" x14ac:dyDescent="0.3">
      <c r="A56" s="87"/>
      <c r="B56" s="79"/>
      <c r="C56" s="90"/>
      <c r="D56" s="79"/>
      <c r="E56" s="7"/>
      <c r="G56" s="79"/>
      <c r="H56" s="87"/>
      <c r="I56" s="79"/>
      <c r="J56" s="9"/>
    </row>
    <row r="57" spans="1:10" ht="18.75" x14ac:dyDescent="0.3">
      <c r="A57" s="87"/>
      <c r="B57" s="87"/>
      <c r="C57" s="90"/>
      <c r="D57" s="79"/>
      <c r="E57" s="7"/>
      <c r="G57" s="79"/>
      <c r="H57" s="87"/>
      <c r="I57" s="79"/>
      <c r="J57" s="9"/>
    </row>
    <row r="58" spans="1:10" ht="18.75" x14ac:dyDescent="0.3">
      <c r="A58" s="72"/>
      <c r="B58" s="72"/>
      <c r="C58" s="90"/>
      <c r="D58" s="87"/>
      <c r="E58" s="7"/>
      <c r="G58" s="87"/>
      <c r="H58" s="87"/>
      <c r="I58" s="87"/>
      <c r="J58" s="9"/>
    </row>
    <row r="59" spans="1:10" ht="18.75" x14ac:dyDescent="0.3">
      <c r="A59" s="91" t="s">
        <v>37</v>
      </c>
      <c r="B59" s="91"/>
      <c r="C59" s="91"/>
      <c r="D59" s="87"/>
      <c r="E59" s="7"/>
      <c r="G59" s="72"/>
      <c r="H59" s="87"/>
      <c r="I59" s="87"/>
      <c r="J59" s="9"/>
    </row>
    <row r="60" spans="1:10" ht="18.75" x14ac:dyDescent="0.3">
      <c r="A60" s="92" t="s">
        <v>38</v>
      </c>
      <c r="B60" s="92"/>
      <c r="C60" s="92"/>
      <c r="D60" s="79"/>
      <c r="E60" s="79"/>
      <c r="G60" s="79"/>
      <c r="H60" s="87"/>
      <c r="I60" s="79"/>
      <c r="J60" s="79"/>
    </row>
    <row r="61" spans="1:10" ht="18.75" x14ac:dyDescent="0.3">
      <c r="A61" s="91" t="s">
        <v>39</v>
      </c>
      <c r="B61" s="91"/>
      <c r="C61" s="91"/>
      <c r="D61" s="88"/>
      <c r="E61" s="88"/>
      <c r="G61" s="88"/>
      <c r="H61" s="89"/>
      <c r="I61" s="88"/>
      <c r="J61" s="88"/>
    </row>
    <row r="62" spans="1:10" ht="18.75" x14ac:dyDescent="0.3">
      <c r="B62" s="93"/>
      <c r="C62" s="94"/>
      <c r="D62" s="79"/>
      <c r="E62" s="79"/>
      <c r="G62" s="79"/>
      <c r="H62" s="87"/>
      <c r="I62" s="79"/>
      <c r="J62" s="79"/>
    </row>
    <row r="63" spans="1:10" x14ac:dyDescent="0.25">
      <c r="B63" s="95"/>
      <c r="D63" s="97"/>
      <c r="G63" s="93"/>
      <c r="H63" s="97"/>
      <c r="I63" s="97"/>
      <c r="J63" s="10"/>
    </row>
    <row r="64" spans="1:10" x14ac:dyDescent="0.25">
      <c r="G64" s="10"/>
      <c r="H64" s="10"/>
      <c r="I64" s="10"/>
      <c r="J64" s="10"/>
    </row>
    <row r="65" spans="7:10" x14ac:dyDescent="0.25">
      <c r="G65" s="10"/>
      <c r="H65" s="10"/>
      <c r="I65" s="10"/>
      <c r="J65" s="10"/>
    </row>
    <row r="66" spans="7:10" x14ac:dyDescent="0.25">
      <c r="G66" s="10"/>
      <c r="H66" s="10"/>
      <c r="I66" s="10"/>
      <c r="J66" s="10"/>
    </row>
    <row r="67" spans="7:10" x14ac:dyDescent="0.25">
      <c r="G67" s="10"/>
      <c r="H67" s="10"/>
      <c r="I67" s="10"/>
      <c r="J67" s="10"/>
    </row>
    <row r="68" spans="7:10" x14ac:dyDescent="0.25">
      <c r="G68" s="10"/>
      <c r="H68" s="10"/>
      <c r="I68" s="10"/>
      <c r="J68" s="10"/>
    </row>
  </sheetData>
  <mergeCells count="13">
    <mergeCell ref="A61:C61"/>
    <mergeCell ref="A9:C9"/>
    <mergeCell ref="G9:I9"/>
    <mergeCell ref="A10:C10"/>
    <mergeCell ref="G10:I10"/>
    <mergeCell ref="A59:C59"/>
    <mergeCell ref="A60:C60"/>
    <mergeCell ref="A1:C1"/>
    <mergeCell ref="G1:J6"/>
    <mergeCell ref="A7:C7"/>
    <mergeCell ref="G7:I7"/>
    <mergeCell ref="A8:C8"/>
    <mergeCell ref="G8:I8"/>
  </mergeCells>
  <pageMargins left="1.32" right="0.25" top="0.37" bottom="0.59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9"/>
  <sheetViews>
    <sheetView showGridLines="0" tabSelected="1" topLeftCell="A35" zoomScale="60" zoomScaleNormal="60" zoomScaleSheetLayoutView="62" workbookViewId="0">
      <selection activeCell="O46" sqref="O46"/>
    </sheetView>
  </sheetViews>
  <sheetFormatPr baseColWidth="10" defaultColWidth="11.42578125" defaultRowHeight="18.75" x14ac:dyDescent="0.3"/>
  <cols>
    <col min="1" max="1" width="3.5703125" style="7" customWidth="1"/>
    <col min="2" max="2" width="17.140625" style="7" customWidth="1"/>
    <col min="3" max="3" width="105.7109375" style="7" customWidth="1"/>
    <col min="4" max="4" width="27.5703125" style="75" customWidth="1"/>
    <col min="5" max="5" width="35" style="7" bestFit="1" customWidth="1"/>
    <col min="6" max="6" width="33.5703125" style="7" bestFit="1" customWidth="1"/>
    <col min="7" max="7" width="28.42578125" style="7" customWidth="1"/>
    <col min="8" max="8" width="27.140625" style="75" customWidth="1"/>
    <col min="9" max="10" width="20.85546875" style="7" bestFit="1" customWidth="1"/>
    <col min="11" max="13" width="11.42578125" style="7"/>
    <col min="14" max="14" width="25.5703125" style="7" customWidth="1"/>
    <col min="15" max="16384" width="11.42578125" style="7"/>
  </cols>
  <sheetData>
    <row r="1" spans="2:8" x14ac:dyDescent="0.3">
      <c r="B1" s="234" t="s">
        <v>205</v>
      </c>
      <c r="C1" s="234"/>
      <c r="D1" s="234"/>
      <c r="E1" s="234"/>
      <c r="F1" s="234"/>
      <c r="G1" s="234"/>
      <c r="H1" s="234"/>
    </row>
    <row r="3" spans="2:8" ht="20.25" x14ac:dyDescent="0.3">
      <c r="B3" s="98" t="s">
        <v>40</v>
      </c>
      <c r="C3" s="98"/>
      <c r="D3" s="98"/>
      <c r="E3" s="98"/>
      <c r="F3" s="98"/>
      <c r="G3" s="98"/>
      <c r="H3" s="98"/>
    </row>
    <row r="4" spans="2:8" ht="20.25" x14ac:dyDescent="0.3">
      <c r="C4" s="99" t="s">
        <v>41</v>
      </c>
      <c r="D4" s="99"/>
      <c r="E4" s="99"/>
      <c r="F4" s="99"/>
    </row>
    <row r="5" spans="2:8" x14ac:dyDescent="0.3">
      <c r="F5" s="9"/>
    </row>
    <row r="6" spans="2:8" ht="20.25" x14ac:dyDescent="0.3">
      <c r="C6" s="102" t="s">
        <v>42</v>
      </c>
      <c r="D6" s="103">
        <v>2025</v>
      </c>
      <c r="E6" s="104"/>
      <c r="F6" s="105"/>
      <c r="G6" s="106"/>
    </row>
    <row r="7" spans="2:8" ht="27.75" customHeight="1" x14ac:dyDescent="0.3">
      <c r="C7" s="107" t="s">
        <v>43</v>
      </c>
      <c r="D7" s="108">
        <f>250000+175000+10000</f>
        <v>435000</v>
      </c>
      <c r="E7" s="109"/>
      <c r="F7" s="104"/>
      <c r="G7" s="106"/>
    </row>
    <row r="8" spans="2:8" ht="27.75" customHeight="1" x14ac:dyDescent="0.3">
      <c r="C8" s="107" t="s">
        <v>44</v>
      </c>
      <c r="D8" s="108">
        <v>275831167.89999998</v>
      </c>
      <c r="E8" s="109"/>
      <c r="F8" s="104"/>
      <c r="G8" s="106"/>
    </row>
    <row r="9" spans="2:8" ht="24" customHeight="1" x14ac:dyDescent="0.3">
      <c r="C9" s="107" t="s">
        <v>45</v>
      </c>
      <c r="D9" s="108">
        <v>354863117.95999998</v>
      </c>
      <c r="E9" s="104"/>
      <c r="F9" s="106"/>
      <c r="G9" s="109"/>
    </row>
    <row r="10" spans="2:8" ht="21" thickBot="1" x14ac:dyDescent="0.35">
      <c r="C10" s="110" t="s">
        <v>46</v>
      </c>
      <c r="D10" s="111">
        <f>+D8+D9+D7</f>
        <v>631129285.8599999</v>
      </c>
      <c r="E10" s="112"/>
      <c r="F10" s="112"/>
      <c r="G10" s="113"/>
    </row>
    <row r="11" spans="2:8" ht="19.5" thickTop="1" x14ac:dyDescent="0.3">
      <c r="C11" s="114"/>
      <c r="E11" s="112"/>
      <c r="F11" s="112"/>
      <c r="G11" s="113"/>
    </row>
    <row r="12" spans="2:8" x14ac:dyDescent="0.3">
      <c r="C12" s="9"/>
      <c r="D12" s="115"/>
      <c r="E12" s="112"/>
      <c r="F12" s="112"/>
      <c r="G12" s="113"/>
    </row>
    <row r="13" spans="2:8" x14ac:dyDescent="0.3">
      <c r="C13" s="116"/>
      <c r="D13" s="115"/>
      <c r="E13" s="113"/>
      <c r="F13" s="113"/>
      <c r="G13" s="113"/>
    </row>
    <row r="14" spans="2:8" ht="20.25" x14ac:dyDescent="0.3">
      <c r="B14" s="98" t="s">
        <v>47</v>
      </c>
      <c r="C14" s="98"/>
      <c r="D14" s="98"/>
      <c r="E14" s="98"/>
      <c r="F14" s="98"/>
      <c r="G14" s="98"/>
      <c r="H14" s="98"/>
    </row>
    <row r="15" spans="2:8" ht="20.25" x14ac:dyDescent="0.3">
      <c r="C15" s="99" t="s">
        <v>48</v>
      </c>
      <c r="D15" s="99"/>
      <c r="E15" s="99"/>
      <c r="F15" s="117"/>
      <c r="G15" s="113"/>
    </row>
    <row r="16" spans="2:8" x14ac:dyDescent="0.3">
      <c r="F16" s="118"/>
      <c r="G16" s="113"/>
    </row>
    <row r="17" spans="2:14" ht="20.25" x14ac:dyDescent="0.3">
      <c r="C17" s="102" t="s">
        <v>42</v>
      </c>
      <c r="D17" s="103">
        <v>2025</v>
      </c>
      <c r="F17" s="104"/>
      <c r="G17" s="113"/>
    </row>
    <row r="18" spans="2:14" ht="20.25" x14ac:dyDescent="0.3">
      <c r="C18" s="107" t="s">
        <v>49</v>
      </c>
      <c r="D18" s="108">
        <v>11950221.48</v>
      </c>
      <c r="E18" s="119"/>
      <c r="F18" s="120"/>
    </row>
    <row r="19" spans="2:14" ht="20.25" x14ac:dyDescent="0.3">
      <c r="C19" s="107" t="s">
        <v>50</v>
      </c>
      <c r="D19" s="108">
        <f>+'[1]Materiales y Serv No P'!I104</f>
        <v>2459369.7298000017</v>
      </c>
      <c r="E19" s="104"/>
      <c r="F19" s="121"/>
      <c r="G19" s="113"/>
    </row>
    <row r="20" spans="2:14" ht="20.25" x14ac:dyDescent="0.3">
      <c r="C20" s="122" t="s">
        <v>51</v>
      </c>
      <c r="D20" s="108">
        <f>+D18+D19-D21</f>
        <v>2071590.7798000015</v>
      </c>
      <c r="E20" s="119"/>
      <c r="F20" s="121"/>
      <c r="G20" s="123"/>
    </row>
    <row r="21" spans="2:14" ht="21" thickBot="1" x14ac:dyDescent="0.35">
      <c r="C21" s="107" t="s">
        <v>52</v>
      </c>
      <c r="D21" s="111">
        <v>12338000.43</v>
      </c>
      <c r="E21" s="124"/>
      <c r="F21" s="121"/>
      <c r="G21" s="75"/>
    </row>
    <row r="22" spans="2:14" ht="19.5" thickTop="1" x14ac:dyDescent="0.3">
      <c r="C22" s="67"/>
      <c r="D22" s="112"/>
      <c r="E22" s="113"/>
      <c r="F22" s="113"/>
      <c r="G22" s="113"/>
    </row>
    <row r="23" spans="2:14" x14ac:dyDescent="0.3">
      <c r="B23" s="125" t="s">
        <v>53</v>
      </c>
      <c r="C23" s="125"/>
      <c r="D23" s="125"/>
      <c r="E23" s="125"/>
      <c r="F23" s="125"/>
      <c r="G23" s="125"/>
      <c r="H23" s="125"/>
      <c r="I23" s="100"/>
    </row>
    <row r="24" spans="2:14" ht="20.25" x14ac:dyDescent="0.3">
      <c r="C24" s="122" t="s">
        <v>54</v>
      </c>
      <c r="D24" s="126"/>
      <c r="N24" s="127"/>
    </row>
    <row r="25" spans="2:14" x14ac:dyDescent="0.3">
      <c r="D25" s="7"/>
      <c r="F25" s="9"/>
      <c r="G25" s="75"/>
      <c r="I25" s="9"/>
      <c r="J25" s="9"/>
      <c r="K25" s="9"/>
      <c r="L25" s="9"/>
      <c r="M25" s="9"/>
      <c r="N25" s="65"/>
    </row>
    <row r="26" spans="2:14" ht="20.25" x14ac:dyDescent="0.3">
      <c r="C26" s="102" t="s">
        <v>42</v>
      </c>
      <c r="D26" s="103">
        <v>2025</v>
      </c>
      <c r="F26" s="9"/>
      <c r="G26" s="75"/>
      <c r="I26" s="9"/>
      <c r="J26" s="9"/>
      <c r="K26" s="9"/>
      <c r="L26" s="9"/>
      <c r="M26" s="9"/>
      <c r="N26" s="65"/>
    </row>
    <row r="27" spans="2:14" x14ac:dyDescent="0.3">
      <c r="D27" s="129" t="s">
        <v>55</v>
      </c>
      <c r="E27" s="106" t="s">
        <v>56</v>
      </c>
      <c r="F27" s="104" t="s">
        <v>57</v>
      </c>
      <c r="G27" s="75"/>
      <c r="I27" s="9"/>
      <c r="J27" s="9"/>
      <c r="K27" s="9"/>
      <c r="L27" s="9"/>
      <c r="M27" s="9"/>
      <c r="N27" s="9"/>
    </row>
    <row r="28" spans="2:14" ht="20.25" x14ac:dyDescent="0.3">
      <c r="C28" s="130" t="s">
        <v>58</v>
      </c>
      <c r="D28" s="108">
        <v>4757495.6900000004</v>
      </c>
      <c r="E28" s="108">
        <v>3584414.56</v>
      </c>
      <c r="F28" s="108">
        <f>+D28-E28</f>
        <v>1173081.1300000004</v>
      </c>
      <c r="G28" s="75"/>
      <c r="I28" s="67"/>
      <c r="J28" s="67"/>
      <c r="K28" s="67"/>
      <c r="L28" s="67"/>
      <c r="M28" s="9"/>
      <c r="N28" s="34"/>
    </row>
    <row r="29" spans="2:14" ht="20.25" x14ac:dyDescent="0.3">
      <c r="C29" s="130" t="s">
        <v>59</v>
      </c>
      <c r="D29" s="108">
        <v>6592751.6500000013</v>
      </c>
      <c r="E29" s="108">
        <v>4488879.37</v>
      </c>
      <c r="F29" s="131">
        <f>+D29-E29</f>
        <v>2103872.2800000012</v>
      </c>
      <c r="G29" s="75"/>
      <c r="I29" s="9"/>
      <c r="J29" s="9"/>
      <c r="K29" s="9"/>
      <c r="L29" s="9"/>
      <c r="M29" s="9"/>
      <c r="N29" s="9"/>
    </row>
    <row r="30" spans="2:14" ht="20.25" x14ac:dyDescent="0.3">
      <c r="C30" s="130" t="s">
        <v>60</v>
      </c>
      <c r="D30" s="108">
        <v>77112011.530000001</v>
      </c>
      <c r="E30" s="108">
        <f>+E77</f>
        <v>27701598.599999994</v>
      </c>
      <c r="F30" s="108">
        <f>+D30-E30</f>
        <v>49410412.930000007</v>
      </c>
      <c r="G30" s="121"/>
      <c r="I30" s="9"/>
      <c r="J30" s="9"/>
      <c r="K30" s="9"/>
      <c r="L30" s="9"/>
      <c r="M30" s="9"/>
      <c r="N30" s="9"/>
    </row>
    <row r="31" spans="2:14" ht="20.25" x14ac:dyDescent="0.3">
      <c r="C31" s="130" t="s">
        <v>61</v>
      </c>
      <c r="D31" s="108">
        <v>2529542.4</v>
      </c>
      <c r="E31" s="108">
        <v>0</v>
      </c>
      <c r="F31" s="108">
        <f>+D31-E31</f>
        <v>2529542.4</v>
      </c>
      <c r="G31" s="121"/>
      <c r="I31" s="9"/>
      <c r="J31" s="9"/>
      <c r="K31" s="9"/>
      <c r="L31" s="9"/>
      <c r="M31" s="9"/>
      <c r="N31" s="9"/>
    </row>
    <row r="32" spans="2:14" ht="21" thickBot="1" x14ac:dyDescent="0.35">
      <c r="C32" s="133" t="s">
        <v>62</v>
      </c>
      <c r="D32" s="134">
        <f>SUM(D28:D31)</f>
        <v>90991801.270000011</v>
      </c>
      <c r="E32" s="134">
        <f>SUM(E28:E31)</f>
        <v>35774892.529999994</v>
      </c>
      <c r="F32" s="135">
        <f>SUM(F28:F31)</f>
        <v>55216908.74000001</v>
      </c>
      <c r="I32" s="9"/>
      <c r="J32" s="9"/>
      <c r="K32" s="9"/>
      <c r="L32" s="9"/>
      <c r="M32" s="9"/>
      <c r="N32" s="9"/>
    </row>
    <row r="33" spans="2:15" s="9" customFormat="1" ht="19.5" thickTop="1" x14ac:dyDescent="0.3">
      <c r="C33" s="136"/>
      <c r="D33" s="137"/>
      <c r="E33" s="137"/>
      <c r="F33" s="137"/>
      <c r="G33" s="137"/>
      <c r="H33" s="137"/>
      <c r="N33" s="34"/>
    </row>
    <row r="34" spans="2:15" x14ac:dyDescent="0.3">
      <c r="B34" s="125" t="s">
        <v>63</v>
      </c>
      <c r="C34" s="125"/>
      <c r="D34" s="125"/>
      <c r="E34" s="125"/>
      <c r="F34" s="125"/>
      <c r="G34" s="125"/>
      <c r="H34" s="125"/>
      <c r="I34" s="9"/>
      <c r="J34" s="9"/>
      <c r="K34" s="9"/>
      <c r="L34" s="9"/>
      <c r="M34" s="9"/>
      <c r="N34" s="34"/>
    </row>
    <row r="35" spans="2:15" x14ac:dyDescent="0.3">
      <c r="C35" s="138" t="s">
        <v>64</v>
      </c>
      <c r="D35" s="138"/>
      <c r="E35" s="138"/>
      <c r="F35" s="138"/>
      <c r="G35" s="138"/>
      <c r="H35" s="138"/>
      <c r="I35" s="9"/>
      <c r="J35" s="9"/>
      <c r="K35" s="9"/>
      <c r="L35" s="9"/>
      <c r="M35" s="9"/>
      <c r="N35" s="34"/>
    </row>
    <row r="36" spans="2:15" ht="39" customHeight="1" x14ac:dyDescent="0.3">
      <c r="C36" s="139" t="s">
        <v>65</v>
      </c>
      <c r="D36" s="140" t="s">
        <v>66</v>
      </c>
      <c r="E36" s="140" t="s">
        <v>67</v>
      </c>
      <c r="F36" s="141" t="s">
        <v>68</v>
      </c>
      <c r="G36" s="142" t="s">
        <v>69</v>
      </c>
      <c r="H36" s="143" t="s">
        <v>70</v>
      </c>
      <c r="I36" s="9"/>
      <c r="J36" s="9"/>
      <c r="K36" s="9"/>
      <c r="L36" s="9"/>
      <c r="M36" s="9"/>
      <c r="N36" s="9"/>
      <c r="O36" s="34"/>
    </row>
    <row r="37" spans="2:15" s="100" customFormat="1" ht="20.25" x14ac:dyDescent="0.3">
      <c r="B37" s="144">
        <v>2611</v>
      </c>
      <c r="C37" s="130" t="s">
        <v>71</v>
      </c>
      <c r="D37" s="145">
        <v>17091235.109999999</v>
      </c>
      <c r="E37" s="145">
        <v>3796174.59</v>
      </c>
      <c r="F37" s="145">
        <v>96966.629999998957</v>
      </c>
      <c r="G37" s="145">
        <v>14225645.93</v>
      </c>
      <c r="H37" s="145">
        <f>+D37+E37-G37</f>
        <v>6661763.7699999996</v>
      </c>
      <c r="I37" s="128"/>
      <c r="J37" s="128"/>
      <c r="K37" s="128"/>
      <c r="L37" s="128"/>
      <c r="M37" s="128"/>
      <c r="N37" s="128"/>
      <c r="O37" s="119"/>
    </row>
    <row r="38" spans="2:15" s="100" customFormat="1" ht="20.25" x14ac:dyDescent="0.3">
      <c r="B38" s="144">
        <v>2612</v>
      </c>
      <c r="C38" s="130" t="s">
        <v>72</v>
      </c>
      <c r="D38" s="145">
        <v>288647.59999999998</v>
      </c>
      <c r="E38" s="145">
        <v>0</v>
      </c>
      <c r="F38" s="145">
        <v>536.09000000002561</v>
      </c>
      <c r="G38" s="145">
        <v>272252.88</v>
      </c>
      <c r="H38" s="145">
        <f t="shared" ref="H38:H58" si="0">+D38+E38-G38</f>
        <v>16394.719999999972</v>
      </c>
      <c r="I38" s="128"/>
      <c r="J38" s="128"/>
      <c r="K38" s="128"/>
      <c r="L38" s="128"/>
      <c r="M38" s="128"/>
      <c r="N38" s="128"/>
      <c r="O38" s="119"/>
    </row>
    <row r="39" spans="2:15" s="100" customFormat="1" ht="21" customHeight="1" x14ac:dyDescent="0.3">
      <c r="B39" s="144">
        <v>2613</v>
      </c>
      <c r="C39" s="130" t="s">
        <v>73</v>
      </c>
      <c r="D39" s="145">
        <v>86171079.530000001</v>
      </c>
      <c r="E39" s="145">
        <v>2240391.2599999998</v>
      </c>
      <c r="F39" s="145">
        <v>1734924.4200000018</v>
      </c>
      <c r="G39" s="145">
        <v>61856421.020000003</v>
      </c>
      <c r="H39" s="145">
        <f t="shared" si="0"/>
        <v>26555049.770000003</v>
      </c>
      <c r="I39" s="128"/>
      <c r="J39" s="128"/>
      <c r="K39" s="119"/>
      <c r="L39" s="128"/>
      <c r="M39" s="128"/>
      <c r="N39" s="128"/>
      <c r="O39" s="119"/>
    </row>
    <row r="40" spans="2:15" s="100" customFormat="1" ht="20.25" x14ac:dyDescent="0.3">
      <c r="B40" s="144">
        <v>2614</v>
      </c>
      <c r="C40" s="130" t="s">
        <v>74</v>
      </c>
      <c r="D40" s="145">
        <v>5679263.9000000004</v>
      </c>
      <c r="E40" s="145">
        <v>122360</v>
      </c>
      <c r="F40" s="145">
        <v>45607.660000000149</v>
      </c>
      <c r="G40" s="145">
        <v>3014228.6</v>
      </c>
      <c r="H40" s="145">
        <f t="shared" si="0"/>
        <v>2787395.3000000003</v>
      </c>
      <c r="I40" s="128"/>
      <c r="J40" s="128"/>
      <c r="K40" s="128"/>
      <c r="L40" s="128"/>
      <c r="M40" s="128"/>
      <c r="N40" s="128"/>
      <c r="O40" s="119"/>
    </row>
    <row r="41" spans="2:15" s="100" customFormat="1" ht="20.25" x14ac:dyDescent="0.3">
      <c r="B41" s="147">
        <v>2619</v>
      </c>
      <c r="C41" s="148" t="s">
        <v>75</v>
      </c>
      <c r="D41" s="145">
        <v>1398447</v>
      </c>
      <c r="E41" s="145">
        <v>117277.9</v>
      </c>
      <c r="F41" s="145">
        <v>11105.050000000047</v>
      </c>
      <c r="G41" s="145">
        <v>1021686.49</v>
      </c>
      <c r="H41" s="145">
        <f t="shared" si="0"/>
        <v>494038.40999999992</v>
      </c>
      <c r="J41" s="101"/>
      <c r="K41" s="132"/>
      <c r="O41" s="101"/>
    </row>
    <row r="42" spans="2:15" s="100" customFormat="1" ht="20.25" x14ac:dyDescent="0.3">
      <c r="B42" s="147">
        <v>2621</v>
      </c>
      <c r="C42" s="148" t="s">
        <v>76</v>
      </c>
      <c r="D42" s="145">
        <v>243879.7</v>
      </c>
      <c r="E42" s="145">
        <v>0</v>
      </c>
      <c r="F42" s="145">
        <v>4064.5900000000038</v>
      </c>
      <c r="G42" s="145">
        <v>43456.41</v>
      </c>
      <c r="H42" s="145">
        <f t="shared" si="0"/>
        <v>200423.29</v>
      </c>
      <c r="J42" s="101"/>
      <c r="O42" s="101"/>
    </row>
    <row r="43" spans="2:15" s="100" customFormat="1" ht="20.25" x14ac:dyDescent="0.3">
      <c r="B43" s="144">
        <v>2623</v>
      </c>
      <c r="C43" s="130" t="s">
        <v>77</v>
      </c>
      <c r="D43" s="145">
        <v>1988908.47</v>
      </c>
      <c r="E43" s="145">
        <v>0</v>
      </c>
      <c r="F43" s="145">
        <v>15151.380000000121</v>
      </c>
      <c r="G43" s="145">
        <v>1639308.1</v>
      </c>
      <c r="H43" s="145">
        <f t="shared" si="0"/>
        <v>349600.36999999988</v>
      </c>
      <c r="J43" s="101"/>
      <c r="O43" s="101"/>
    </row>
    <row r="44" spans="2:15" s="100" customFormat="1" ht="18.75" customHeight="1" x14ac:dyDescent="0.3">
      <c r="B44" s="144">
        <v>2624</v>
      </c>
      <c r="C44" s="130" t="s">
        <v>78</v>
      </c>
      <c r="D44" s="145">
        <v>65372</v>
      </c>
      <c r="E44" s="145">
        <v>0</v>
      </c>
      <c r="F44" s="145">
        <v>412.98999999999796</v>
      </c>
      <c r="G44" s="145">
        <v>62066.06</v>
      </c>
      <c r="H44" s="145">
        <f t="shared" si="0"/>
        <v>3305.9400000000023</v>
      </c>
      <c r="I44" s="101"/>
      <c r="O44" s="101"/>
    </row>
    <row r="45" spans="2:15" s="100" customFormat="1" ht="20.25" x14ac:dyDescent="0.3">
      <c r="B45" s="144">
        <v>2631</v>
      </c>
      <c r="C45" s="130" t="s">
        <v>79</v>
      </c>
      <c r="D45" s="145">
        <v>28371</v>
      </c>
      <c r="E45" s="145">
        <v>373880.2</v>
      </c>
      <c r="F45" s="145">
        <v>340.55999999999767</v>
      </c>
      <c r="G45" s="145">
        <v>391036.91</v>
      </c>
      <c r="H45" s="145">
        <f t="shared" si="0"/>
        <v>11214.290000000037</v>
      </c>
      <c r="I45" s="101"/>
    </row>
    <row r="46" spans="2:15" s="100" customFormat="1" ht="20.25" x14ac:dyDescent="0.3">
      <c r="B46" s="144">
        <v>2641</v>
      </c>
      <c r="C46" s="130" t="s">
        <v>80</v>
      </c>
      <c r="D46" s="145">
        <v>45044960.5</v>
      </c>
      <c r="E46" s="145">
        <v>0</v>
      </c>
      <c r="F46" s="145">
        <v>730087.33999999985</v>
      </c>
      <c r="G46" s="145">
        <v>21144024.960000001</v>
      </c>
      <c r="H46" s="145">
        <f t="shared" si="0"/>
        <v>23900935.539999999</v>
      </c>
      <c r="I46" s="101"/>
    </row>
    <row r="47" spans="2:15" s="100" customFormat="1" ht="20.25" x14ac:dyDescent="0.3">
      <c r="B47" s="144">
        <v>2642</v>
      </c>
      <c r="C47" s="130" t="s">
        <v>81</v>
      </c>
      <c r="D47" s="145">
        <v>7155114.5700000003</v>
      </c>
      <c r="E47" s="145">
        <v>0</v>
      </c>
      <c r="F47" s="145">
        <v>59544.629999999888</v>
      </c>
      <c r="G47" s="145">
        <v>5307670</v>
      </c>
      <c r="H47" s="145">
        <f t="shared" si="0"/>
        <v>1847444.5700000003</v>
      </c>
      <c r="I47" s="101"/>
    </row>
    <row r="48" spans="2:15" s="100" customFormat="1" ht="20.25" x14ac:dyDescent="0.3">
      <c r="B48" s="144">
        <v>2647</v>
      </c>
      <c r="C48" s="130" t="s">
        <v>82</v>
      </c>
      <c r="D48" s="145">
        <v>2147879.73</v>
      </c>
      <c r="E48" s="145">
        <v>0</v>
      </c>
      <c r="F48" s="145">
        <v>8949.4700000000885</v>
      </c>
      <c r="G48" s="145">
        <v>695064.55</v>
      </c>
      <c r="H48" s="145">
        <f t="shared" si="0"/>
        <v>1452815.18</v>
      </c>
      <c r="I48" s="101"/>
    </row>
    <row r="49" spans="2:9" s="100" customFormat="1" ht="20.25" x14ac:dyDescent="0.3">
      <c r="B49" s="144">
        <v>2048</v>
      </c>
      <c r="C49" s="130" t="s">
        <v>83</v>
      </c>
      <c r="D49" s="145">
        <v>35923250</v>
      </c>
      <c r="E49" s="145">
        <v>1984148.51</v>
      </c>
      <c r="F49" s="145">
        <v>0</v>
      </c>
      <c r="G49" s="145">
        <v>37907391.509999998</v>
      </c>
      <c r="H49" s="145">
        <f t="shared" si="0"/>
        <v>7</v>
      </c>
      <c r="I49" s="101"/>
    </row>
    <row r="50" spans="2:9" s="100" customFormat="1" ht="20.25" x14ac:dyDescent="0.3">
      <c r="B50" s="144">
        <v>2652</v>
      </c>
      <c r="C50" s="130" t="s">
        <v>84</v>
      </c>
      <c r="D50" s="145">
        <v>666638.88</v>
      </c>
      <c r="E50" s="145">
        <v>15900</v>
      </c>
      <c r="F50" s="145">
        <v>4666.1199999999953</v>
      </c>
      <c r="G50" s="145">
        <v>344369.94</v>
      </c>
      <c r="H50" s="145">
        <f t="shared" si="0"/>
        <v>338168.94</v>
      </c>
      <c r="I50" s="101"/>
    </row>
    <row r="51" spans="2:9" s="100" customFormat="1" ht="20.25" x14ac:dyDescent="0.3">
      <c r="B51" s="144">
        <v>2654</v>
      </c>
      <c r="C51" s="144" t="s">
        <v>85</v>
      </c>
      <c r="D51" s="145">
        <v>9399252.1999999993</v>
      </c>
      <c r="E51" s="145">
        <v>0</v>
      </c>
      <c r="F51" s="145">
        <v>78326.39000000013</v>
      </c>
      <c r="G51" s="145">
        <v>1481807.62</v>
      </c>
      <c r="H51" s="145">
        <f t="shared" si="0"/>
        <v>7917444.5799999991</v>
      </c>
      <c r="I51" s="101"/>
    </row>
    <row r="52" spans="2:9" s="100" customFormat="1" ht="20.25" x14ac:dyDescent="0.3">
      <c r="B52" s="144">
        <v>2655</v>
      </c>
      <c r="C52" s="130" t="s">
        <v>86</v>
      </c>
      <c r="D52" s="145">
        <v>1561852.64</v>
      </c>
      <c r="E52" s="145">
        <v>739002.86</v>
      </c>
      <c r="F52" s="145">
        <v>1095.6699999999255</v>
      </c>
      <c r="G52" s="145">
        <v>2220978.86</v>
      </c>
      <c r="H52" s="145">
        <f t="shared" si="0"/>
        <v>79876.64000000013</v>
      </c>
      <c r="I52" s="101"/>
    </row>
    <row r="53" spans="2:9" s="100" customFormat="1" ht="20.25" x14ac:dyDescent="0.3">
      <c r="B53" s="144">
        <v>2656</v>
      </c>
      <c r="C53" s="148" t="s">
        <v>87</v>
      </c>
      <c r="D53" s="145">
        <v>5591834.3399999999</v>
      </c>
      <c r="E53" s="145">
        <v>1527836.05</v>
      </c>
      <c r="F53" s="145">
        <v>32771.919999999925</v>
      </c>
      <c r="G53" s="145">
        <v>5741862.2999999998</v>
      </c>
      <c r="H53" s="145">
        <f t="shared" si="0"/>
        <v>1377808.0899999999</v>
      </c>
      <c r="I53" s="101"/>
    </row>
    <row r="54" spans="2:9" s="100" customFormat="1" ht="20.25" x14ac:dyDescent="0.3">
      <c r="B54" s="144">
        <v>2657</v>
      </c>
      <c r="C54" s="148" t="s">
        <v>88</v>
      </c>
      <c r="D54" s="145">
        <v>23337.58</v>
      </c>
      <c r="E54" s="145">
        <v>0</v>
      </c>
      <c r="F54" s="145">
        <v>0</v>
      </c>
      <c r="G54" s="145">
        <v>23334.58</v>
      </c>
      <c r="H54" s="145">
        <f t="shared" si="0"/>
        <v>3</v>
      </c>
      <c r="I54" s="101"/>
    </row>
    <row r="55" spans="2:9" s="100" customFormat="1" ht="20.25" x14ac:dyDescent="0.3">
      <c r="B55" s="144">
        <v>2658</v>
      </c>
      <c r="C55" s="148" t="s">
        <v>89</v>
      </c>
      <c r="D55" s="145">
        <v>258992</v>
      </c>
      <c r="E55" s="145">
        <v>54722.66</v>
      </c>
      <c r="F55" s="145">
        <v>0</v>
      </c>
      <c r="G55" s="145">
        <v>313672.65999999997</v>
      </c>
      <c r="H55" s="145">
        <f t="shared" si="0"/>
        <v>42.000000000058208</v>
      </c>
      <c r="I55" s="101"/>
    </row>
    <row r="56" spans="2:9" s="100" customFormat="1" ht="20.25" x14ac:dyDescent="0.3">
      <c r="B56" s="144">
        <v>2662</v>
      </c>
      <c r="C56" s="148" t="s">
        <v>90</v>
      </c>
      <c r="D56" s="145">
        <v>14230.13</v>
      </c>
      <c r="E56" s="145">
        <v>0</v>
      </c>
      <c r="F56" s="145">
        <v>0</v>
      </c>
      <c r="G56" s="145">
        <v>14229.13</v>
      </c>
      <c r="H56" s="145">
        <f t="shared" si="0"/>
        <v>1</v>
      </c>
      <c r="I56" s="101"/>
    </row>
    <row r="57" spans="2:9" s="100" customFormat="1" ht="20.25" x14ac:dyDescent="0.3">
      <c r="B57" s="144">
        <v>269502</v>
      </c>
      <c r="C57" s="148" t="s">
        <v>91</v>
      </c>
      <c r="D57" s="145">
        <v>284528.38</v>
      </c>
      <c r="E57" s="145">
        <v>8068400</v>
      </c>
      <c r="F57" s="145">
        <v>0</v>
      </c>
      <c r="G57" s="145">
        <v>0</v>
      </c>
      <c r="H57" s="145">
        <f t="shared" si="0"/>
        <v>8352928.3799999999</v>
      </c>
      <c r="I57" s="101"/>
    </row>
    <row r="58" spans="2:9" s="153" customFormat="1" ht="20.25" x14ac:dyDescent="0.3">
      <c r="B58" s="149">
        <v>2699</v>
      </c>
      <c r="C58" s="150" t="s">
        <v>92</v>
      </c>
      <c r="D58" s="151">
        <v>18249.88</v>
      </c>
      <c r="E58" s="151">
        <v>0</v>
      </c>
      <c r="F58" s="145">
        <v>0</v>
      </c>
      <c r="G58" s="151">
        <v>18247.88</v>
      </c>
      <c r="H58" s="145">
        <f t="shared" si="0"/>
        <v>2</v>
      </c>
      <c r="I58" s="152"/>
    </row>
    <row r="59" spans="2:9" ht="21" thickBot="1" x14ac:dyDescent="0.35">
      <c r="B59" s="122"/>
      <c r="C59" s="154" t="s">
        <v>93</v>
      </c>
      <c r="D59" s="155">
        <f>SUM(D37:D58)</f>
        <v>221045325.13999996</v>
      </c>
      <c r="E59" s="155">
        <f>SUM(E37:E58)</f>
        <v>19040094.030000001</v>
      </c>
      <c r="F59" s="155">
        <v>2824550.9100000011</v>
      </c>
      <c r="G59" s="155">
        <f>SUM(G37:G58)</f>
        <v>157738756.39000002</v>
      </c>
      <c r="H59" s="155">
        <f>SUM(H37:H58)</f>
        <v>82346662.779999986</v>
      </c>
      <c r="I59" s="75"/>
    </row>
    <row r="60" spans="2:9" ht="21" thickTop="1" x14ac:dyDescent="0.3">
      <c r="B60" s="122"/>
      <c r="C60" s="156"/>
      <c r="D60" s="157"/>
      <c r="E60" s="157"/>
      <c r="F60" s="158"/>
      <c r="G60" s="159"/>
      <c r="H60" s="160"/>
      <c r="I60" s="75"/>
    </row>
    <row r="61" spans="2:9" ht="20.25" x14ac:dyDescent="0.3">
      <c r="C61" s="161" t="s">
        <v>94</v>
      </c>
      <c r="D61" s="162">
        <f>D59+D66+E59</f>
        <v>259254609.54999995</v>
      </c>
      <c r="E61" s="162"/>
      <c r="F61" s="162">
        <v>2877335.6700000009</v>
      </c>
      <c r="G61" s="163">
        <f>G59+D68</f>
        <v>175741652.46000001</v>
      </c>
      <c r="H61" s="163">
        <f>H59+D69</f>
        <v>83512957.089999989</v>
      </c>
      <c r="I61" s="75"/>
    </row>
    <row r="62" spans="2:9" x14ac:dyDescent="0.3">
      <c r="B62" s="164"/>
      <c r="C62" s="67"/>
      <c r="D62" s="112"/>
      <c r="E62" s="112"/>
      <c r="F62" s="112"/>
      <c r="G62" s="112"/>
      <c r="H62" s="112"/>
    </row>
    <row r="63" spans="2:9" x14ac:dyDescent="0.3">
      <c r="B63" s="165" t="s">
        <v>95</v>
      </c>
      <c r="C63" s="166"/>
      <c r="D63" s="166"/>
      <c r="E63" s="166"/>
      <c r="F63" s="166"/>
      <c r="G63" s="166"/>
      <c r="H63" s="166"/>
    </row>
    <row r="64" spans="2:9" ht="20.25" x14ac:dyDescent="0.3">
      <c r="B64" s="122"/>
      <c r="C64" s="122" t="s">
        <v>96</v>
      </c>
      <c r="D64" s="126"/>
      <c r="E64" s="167"/>
      <c r="F64" s="121"/>
      <c r="G64" s="168"/>
    </row>
    <row r="65" spans="1:15" ht="20.25" x14ac:dyDescent="0.3">
      <c r="B65" s="122"/>
      <c r="C65" s="122"/>
      <c r="D65" s="169" t="s">
        <v>97</v>
      </c>
      <c r="E65" s="170"/>
      <c r="F65" s="168"/>
      <c r="G65" s="168"/>
    </row>
    <row r="66" spans="1:15" ht="20.25" x14ac:dyDescent="0.3">
      <c r="B66" s="149">
        <v>2683</v>
      </c>
      <c r="C66" s="171" t="s">
        <v>98</v>
      </c>
      <c r="D66" s="151">
        <v>19169190.379999999</v>
      </c>
      <c r="E66" s="170"/>
      <c r="F66" s="168"/>
      <c r="G66" s="75"/>
      <c r="H66" s="172"/>
    </row>
    <row r="67" spans="1:15" ht="20.25" x14ac:dyDescent="0.3">
      <c r="B67" s="122"/>
      <c r="C67" s="173" t="s">
        <v>99</v>
      </c>
      <c r="D67" s="151">
        <v>52784.76</v>
      </c>
      <c r="E67" s="174"/>
      <c r="G67" s="168"/>
      <c r="H67" s="175"/>
    </row>
    <row r="68" spans="1:15" ht="20.25" x14ac:dyDescent="0.3">
      <c r="C68" s="173" t="s">
        <v>100</v>
      </c>
      <c r="D68" s="151">
        <v>18002896.07</v>
      </c>
      <c r="E68" s="176"/>
      <c r="G68" s="75"/>
      <c r="H68" s="153"/>
    </row>
    <row r="69" spans="1:15" ht="21" thickBot="1" x14ac:dyDescent="0.35">
      <c r="B69" s="122"/>
      <c r="C69" s="171" t="s">
        <v>101</v>
      </c>
      <c r="D69" s="111">
        <f>+D66-D68</f>
        <v>1166294.3099999987</v>
      </c>
      <c r="E69" s="177"/>
      <c r="F69" s="168"/>
      <c r="G69" s="75"/>
      <c r="H69" s="178"/>
    </row>
    <row r="70" spans="1:15" ht="21" thickTop="1" x14ac:dyDescent="0.3">
      <c r="B70" s="122"/>
      <c r="C70" s="171"/>
      <c r="D70" s="177"/>
      <c r="E70" s="177"/>
      <c r="F70" s="168"/>
      <c r="G70" s="75"/>
      <c r="H70" s="178"/>
    </row>
    <row r="71" spans="1:15" s="100" customFormat="1" x14ac:dyDescent="0.3">
      <c r="A71" s="7"/>
      <c r="B71" s="125" t="s">
        <v>102</v>
      </c>
      <c r="C71" s="125"/>
      <c r="D71" s="125"/>
      <c r="E71" s="125"/>
      <c r="F71" s="125"/>
      <c r="G71" s="125"/>
      <c r="H71" s="125"/>
      <c r="I71" s="7"/>
      <c r="J71" s="7"/>
      <c r="K71" s="7"/>
      <c r="L71" s="7"/>
      <c r="M71" s="7"/>
      <c r="N71" s="7"/>
      <c r="O71" s="7"/>
    </row>
    <row r="72" spans="1:15" s="153" customFormat="1" x14ac:dyDescent="0.3">
      <c r="B72" s="179" t="s">
        <v>103</v>
      </c>
      <c r="C72" s="180" t="s">
        <v>42</v>
      </c>
      <c r="D72" s="181">
        <v>2025</v>
      </c>
      <c r="E72" s="182"/>
      <c r="F72" s="183"/>
      <c r="G72" s="184"/>
      <c r="H72" s="183"/>
    </row>
    <row r="73" spans="1:15" s="153" customFormat="1" ht="17.25" customHeight="1" x14ac:dyDescent="0.3">
      <c r="B73" s="7"/>
      <c r="C73" s="7"/>
      <c r="D73" s="34"/>
      <c r="E73" s="182"/>
      <c r="F73" s="183"/>
      <c r="G73" s="184"/>
      <c r="H73" s="183"/>
    </row>
    <row r="74" spans="1:15" s="153" customFormat="1" ht="23.25" customHeight="1" x14ac:dyDescent="0.3">
      <c r="C74" s="185" t="s">
        <v>104</v>
      </c>
      <c r="D74" s="185" t="s">
        <v>105</v>
      </c>
      <c r="E74" s="182" t="s">
        <v>106</v>
      </c>
      <c r="F74" s="183"/>
      <c r="G74" s="183"/>
      <c r="H74" s="100"/>
    </row>
    <row r="75" spans="1:15" s="153" customFormat="1" ht="23.25" customHeight="1" x14ac:dyDescent="0.3">
      <c r="B75" s="186">
        <v>2024</v>
      </c>
      <c r="C75" s="7" t="s">
        <v>107</v>
      </c>
      <c r="D75" s="119">
        <v>66232325.560000002</v>
      </c>
      <c r="F75" s="187"/>
      <c r="G75" s="184"/>
      <c r="H75" s="100"/>
    </row>
    <row r="76" spans="1:15" s="153" customFormat="1" ht="23.25" customHeight="1" x14ac:dyDescent="0.3">
      <c r="B76" s="188">
        <v>45754</v>
      </c>
      <c r="C76" s="7" t="s">
        <v>108</v>
      </c>
      <c r="D76" s="189">
        <v>10879685.970000001</v>
      </c>
      <c r="E76" s="190"/>
      <c r="F76" s="187"/>
      <c r="G76" s="184"/>
      <c r="H76" s="100"/>
    </row>
    <row r="77" spans="1:15" s="153" customFormat="1" ht="23.25" customHeight="1" x14ac:dyDescent="0.3">
      <c r="B77" s="188"/>
      <c r="C77" s="7"/>
      <c r="D77" s="146">
        <f>SUM(D75:D76)</f>
        <v>77112011.530000001</v>
      </c>
      <c r="E77" s="190">
        <f>+D77-E89</f>
        <v>27701598.599999994</v>
      </c>
      <c r="F77" s="187"/>
      <c r="G77" s="184"/>
      <c r="H77" s="100"/>
    </row>
    <row r="78" spans="1:15" s="153" customFormat="1" ht="23.25" customHeight="1" x14ac:dyDescent="0.3">
      <c r="B78" s="7"/>
      <c r="C78" s="7"/>
      <c r="D78" s="119"/>
      <c r="E78" s="190"/>
      <c r="F78" s="187"/>
      <c r="G78" s="187"/>
      <c r="H78" s="183"/>
    </row>
    <row r="79" spans="1:15" s="153" customFormat="1" ht="36" customHeight="1" x14ac:dyDescent="0.3">
      <c r="B79" s="164" t="s">
        <v>109</v>
      </c>
      <c r="C79" s="164" t="s">
        <v>110</v>
      </c>
      <c r="D79" s="146" t="s">
        <v>105</v>
      </c>
      <c r="E79" s="191" t="s">
        <v>111</v>
      </c>
      <c r="F79" s="192" t="s">
        <v>112</v>
      </c>
      <c r="G79" s="193" t="s">
        <v>113</v>
      </c>
      <c r="H79" s="183"/>
    </row>
    <row r="80" spans="1:15" s="153" customFormat="1" ht="23.25" customHeight="1" x14ac:dyDescent="0.3">
      <c r="B80" s="194">
        <v>45611</v>
      </c>
      <c r="C80" s="7" t="s">
        <v>114</v>
      </c>
      <c r="D80" s="119">
        <v>63989860.409999996</v>
      </c>
      <c r="E80" s="190">
        <v>12797972.08</v>
      </c>
      <c r="F80" s="187">
        <v>3199493.02</v>
      </c>
      <c r="G80" s="187">
        <f t="shared" ref="G80:G88" si="1">+D80-E80-F80</f>
        <v>47992395.309999995</v>
      </c>
      <c r="H80" s="183"/>
    </row>
    <row r="81" spans="2:8" s="153" customFormat="1" ht="23.25" customHeight="1" x14ac:dyDescent="0.3">
      <c r="B81" s="194">
        <v>45638</v>
      </c>
      <c r="C81" s="7" t="s">
        <v>115</v>
      </c>
      <c r="D81" s="119">
        <v>25283007.809999999</v>
      </c>
      <c r="E81" s="190">
        <v>5056601.5599999996</v>
      </c>
      <c r="F81" s="187">
        <v>1264150.3899999999</v>
      </c>
      <c r="G81" s="187">
        <f t="shared" si="1"/>
        <v>18962255.859999999</v>
      </c>
      <c r="H81" s="195"/>
    </row>
    <row r="82" spans="2:8" s="153" customFormat="1" ht="23.25" customHeight="1" x14ac:dyDescent="0.3">
      <c r="B82" s="194">
        <v>45691</v>
      </c>
      <c r="C82" s="7" t="s">
        <v>116</v>
      </c>
      <c r="D82" s="119">
        <v>6137378.0199999996</v>
      </c>
      <c r="E82" s="190">
        <v>1227475.6100000001</v>
      </c>
      <c r="F82" s="187">
        <v>306868.90000000002</v>
      </c>
      <c r="G82" s="187">
        <f t="shared" si="1"/>
        <v>4603033.5099999988</v>
      </c>
      <c r="H82" s="195"/>
    </row>
    <row r="83" spans="2:8" s="153" customFormat="1" ht="23.25" customHeight="1" x14ac:dyDescent="0.3">
      <c r="B83" s="194">
        <v>45712</v>
      </c>
      <c r="C83" s="7" t="s">
        <v>117</v>
      </c>
      <c r="D83" s="119">
        <v>9467345.8300000001</v>
      </c>
      <c r="E83" s="190">
        <v>1893469.17</v>
      </c>
      <c r="F83" s="196">
        <v>473367.29</v>
      </c>
      <c r="G83" s="196">
        <f t="shared" si="1"/>
        <v>7100509.3700000001</v>
      </c>
      <c r="H83" s="197"/>
    </row>
    <row r="84" spans="2:8" s="153" customFormat="1" ht="23.25" customHeight="1" x14ac:dyDescent="0.3">
      <c r="B84" s="194">
        <v>45737</v>
      </c>
      <c r="C84" s="7" t="s">
        <v>118</v>
      </c>
      <c r="D84" s="119">
        <v>27208006.129999999</v>
      </c>
      <c r="E84" s="190">
        <v>5441601.2400000002</v>
      </c>
      <c r="F84" s="196">
        <v>1360400.31</v>
      </c>
      <c r="G84" s="196">
        <f t="shared" si="1"/>
        <v>20406004.580000002</v>
      </c>
      <c r="H84" s="197"/>
    </row>
    <row r="85" spans="2:8" s="153" customFormat="1" ht="23.25" customHeight="1" x14ac:dyDescent="0.3">
      <c r="B85" s="194">
        <v>45756</v>
      </c>
      <c r="C85" s="7" t="s">
        <v>119</v>
      </c>
      <c r="D85" s="119">
        <v>27468899.710000001</v>
      </c>
      <c r="E85" s="190">
        <v>5493779.9400000004</v>
      </c>
      <c r="F85" s="196">
        <v>1373444.99</v>
      </c>
      <c r="G85" s="196">
        <f>+D85-E85-F85</f>
        <v>20601674.780000001</v>
      </c>
      <c r="H85" s="197"/>
    </row>
    <row r="86" spans="2:8" s="153" customFormat="1" ht="23.25" customHeight="1" x14ac:dyDescent="0.3">
      <c r="B86" s="194">
        <v>45791</v>
      </c>
      <c r="C86" s="7" t="s">
        <v>120</v>
      </c>
      <c r="D86" s="119">
        <v>23242085.460000001</v>
      </c>
      <c r="E86" s="190">
        <v>4648417.09</v>
      </c>
      <c r="F86" s="196">
        <v>1162104.27</v>
      </c>
      <c r="G86" s="196">
        <f t="shared" ref="G86:G87" si="2">+D86-E86-F86</f>
        <v>17431564.100000001</v>
      </c>
      <c r="H86" s="197"/>
    </row>
    <row r="87" spans="2:8" s="153" customFormat="1" ht="23.25" customHeight="1" x14ac:dyDescent="0.3">
      <c r="B87" s="194">
        <v>45821</v>
      </c>
      <c r="C87" s="7" t="s">
        <v>121</v>
      </c>
      <c r="D87" s="119">
        <v>39689932.549999997</v>
      </c>
      <c r="E87" s="190">
        <v>7937986.5099999998</v>
      </c>
      <c r="F87" s="196">
        <f>+D87*0.05</f>
        <v>1984496.6274999999</v>
      </c>
      <c r="G87" s="196">
        <f t="shared" si="2"/>
        <v>29767449.412499998</v>
      </c>
      <c r="H87" s="197"/>
    </row>
    <row r="88" spans="2:8" s="153" customFormat="1" ht="23.25" customHeight="1" x14ac:dyDescent="0.3">
      <c r="B88" s="194">
        <v>45867</v>
      </c>
      <c r="C88" s="7" t="s">
        <v>122</v>
      </c>
      <c r="D88" s="189">
        <v>24565548.629999999</v>
      </c>
      <c r="E88" s="198">
        <v>4913109.7300000004</v>
      </c>
      <c r="F88" s="199">
        <f>+D88*0.05</f>
        <v>1228277.4314999999</v>
      </c>
      <c r="G88" s="199">
        <f t="shared" si="1"/>
        <v>18424161.468499999</v>
      </c>
      <c r="H88" s="197"/>
    </row>
    <row r="89" spans="2:8" s="153" customFormat="1" ht="23.25" customHeight="1" thickBot="1" x14ac:dyDescent="0.35">
      <c r="B89" s="7"/>
      <c r="C89" s="185" t="s">
        <v>123</v>
      </c>
      <c r="D89" s="200">
        <f>SUM(D80:D88)</f>
        <v>247052064.55000001</v>
      </c>
      <c r="E89" s="200">
        <f>SUM(E80:E88)</f>
        <v>49410412.930000007</v>
      </c>
      <c r="F89" s="200">
        <f>SUM(F80:F88)</f>
        <v>12352603.228999998</v>
      </c>
      <c r="G89" s="201">
        <f>SUM(G80:G88)</f>
        <v>185289048.39099997</v>
      </c>
      <c r="H89" s="195"/>
    </row>
    <row r="90" spans="2:8" s="153" customFormat="1" ht="23.25" customHeight="1" thickTop="1" x14ac:dyDescent="0.3">
      <c r="B90" s="7"/>
      <c r="D90" s="119"/>
      <c r="E90" s="190"/>
      <c r="F90" s="187"/>
      <c r="G90" s="187"/>
      <c r="H90" s="195"/>
    </row>
    <row r="91" spans="2:8" s="153" customFormat="1" ht="23.25" customHeight="1" x14ac:dyDescent="0.3">
      <c r="B91" s="202" t="s">
        <v>124</v>
      </c>
      <c r="C91" s="203" t="s">
        <v>125</v>
      </c>
      <c r="D91" s="119"/>
      <c r="E91" s="204"/>
      <c r="F91" s="205"/>
      <c r="G91" s="206"/>
      <c r="H91" s="195"/>
    </row>
    <row r="92" spans="2:8" s="153" customFormat="1" ht="23.25" customHeight="1" x14ac:dyDescent="0.3">
      <c r="C92" s="153" t="s">
        <v>126</v>
      </c>
      <c r="D92" s="119">
        <v>2095466.65</v>
      </c>
      <c r="E92" s="182"/>
      <c r="F92" s="183"/>
      <c r="G92" s="184"/>
      <c r="H92" s="183"/>
    </row>
    <row r="93" spans="2:8" s="153" customFormat="1" ht="23.25" customHeight="1" x14ac:dyDescent="0.3">
      <c r="B93" s="207"/>
      <c r="C93" s="208">
        <v>45658</v>
      </c>
      <c r="D93" s="119">
        <v>60000</v>
      </c>
      <c r="E93" s="182"/>
      <c r="G93" s="184"/>
      <c r="H93" s="183"/>
    </row>
    <row r="94" spans="2:8" s="153" customFormat="1" ht="23.25" customHeight="1" x14ac:dyDescent="0.3">
      <c r="B94" s="7"/>
      <c r="C94" s="208">
        <v>45689</v>
      </c>
      <c r="D94" s="119">
        <v>360000</v>
      </c>
      <c r="E94" s="182"/>
      <c r="G94" s="184"/>
      <c r="H94" s="183"/>
    </row>
    <row r="95" spans="2:8" s="153" customFormat="1" ht="23.25" customHeight="1" x14ac:dyDescent="0.3">
      <c r="B95" s="7"/>
      <c r="C95" s="208">
        <v>45736</v>
      </c>
      <c r="D95" s="119">
        <v>60000.002800000002</v>
      </c>
      <c r="E95" s="182"/>
      <c r="G95" s="184"/>
      <c r="H95" s="183"/>
    </row>
    <row r="96" spans="2:8" s="153" customFormat="1" ht="23.25" customHeight="1" x14ac:dyDescent="0.3">
      <c r="B96" s="7"/>
      <c r="C96" s="208">
        <v>45748</v>
      </c>
      <c r="D96" s="119">
        <v>360000</v>
      </c>
      <c r="E96" s="182"/>
      <c r="G96" s="184"/>
      <c r="H96" s="183"/>
    </row>
    <row r="97" spans="1:15" s="153" customFormat="1" ht="23.25" customHeight="1" x14ac:dyDescent="0.3">
      <c r="B97" s="7"/>
      <c r="C97" s="208">
        <v>45778</v>
      </c>
      <c r="D97" s="119">
        <v>270000</v>
      </c>
      <c r="E97" s="182"/>
      <c r="G97" s="184"/>
      <c r="H97" s="183"/>
    </row>
    <row r="98" spans="1:15" s="153" customFormat="1" ht="23.25" customHeight="1" x14ac:dyDescent="0.3">
      <c r="B98" s="7"/>
      <c r="C98" s="208">
        <v>45809</v>
      </c>
      <c r="D98" s="119">
        <v>210000</v>
      </c>
      <c r="E98" s="182"/>
      <c r="G98" s="184"/>
      <c r="H98" s="183"/>
    </row>
    <row r="99" spans="1:15" s="153" customFormat="1" ht="23.25" customHeight="1" x14ac:dyDescent="0.3">
      <c r="B99" s="7"/>
      <c r="C99" s="208">
        <v>45839</v>
      </c>
      <c r="D99" s="119">
        <v>75000</v>
      </c>
      <c r="E99" s="182"/>
      <c r="G99" s="184"/>
      <c r="H99" s="183"/>
    </row>
    <row r="100" spans="1:15" s="153" customFormat="1" ht="23.25" customHeight="1" thickBot="1" x14ac:dyDescent="0.35">
      <c r="B100" s="122"/>
      <c r="C100" s="209" t="s">
        <v>123</v>
      </c>
      <c r="D100" s="210">
        <f>SUM(D92:D99)</f>
        <v>3490466.6527999998</v>
      </c>
      <c r="E100" s="172"/>
      <c r="F100" s="184"/>
      <c r="G100" s="183"/>
      <c r="H100" s="183"/>
    </row>
    <row r="101" spans="1:15" s="153" customFormat="1" ht="23.25" customHeight="1" thickTop="1" x14ac:dyDescent="0.3">
      <c r="C101" s="203"/>
      <c r="D101" s="211"/>
      <c r="E101" s="172"/>
      <c r="F101" s="212"/>
      <c r="G101" s="195"/>
      <c r="H101" s="183"/>
    </row>
    <row r="102" spans="1:15" s="100" customFormat="1" ht="23.25" customHeight="1" thickBot="1" x14ac:dyDescent="0.35">
      <c r="A102" s="7"/>
      <c r="B102" s="7"/>
      <c r="C102" s="203" t="s">
        <v>127</v>
      </c>
      <c r="D102" s="213">
        <f>+D100+D89</f>
        <v>250542531.20280001</v>
      </c>
      <c r="E102" s="121"/>
      <c r="F102" s="214"/>
      <c r="H102" s="75"/>
      <c r="I102" s="7"/>
      <c r="J102" s="7"/>
      <c r="K102" s="7"/>
      <c r="L102" s="7"/>
      <c r="M102" s="7"/>
      <c r="N102" s="7"/>
      <c r="O102" s="7"/>
    </row>
    <row r="103" spans="1:15" ht="19.5" thickTop="1" x14ac:dyDescent="0.3">
      <c r="C103" s="185"/>
      <c r="G103" s="75"/>
      <c r="H103" s="172"/>
    </row>
    <row r="104" spans="1:15" x14ac:dyDescent="0.3">
      <c r="C104" s="185"/>
      <c r="G104" s="75"/>
      <c r="H104" s="172"/>
    </row>
    <row r="105" spans="1:15" x14ac:dyDescent="0.3">
      <c r="B105" s="165" t="s">
        <v>128</v>
      </c>
      <c r="C105" s="215"/>
      <c r="D105" s="165"/>
      <c r="E105" s="165"/>
      <c r="F105" s="165"/>
      <c r="G105" s="215"/>
      <c r="H105" s="215"/>
    </row>
    <row r="106" spans="1:15" ht="20.25" x14ac:dyDescent="0.3">
      <c r="C106" s="122" t="s">
        <v>129</v>
      </c>
    </row>
    <row r="107" spans="1:15" ht="19.5" thickBot="1" x14ac:dyDescent="0.35"/>
    <row r="108" spans="1:15" s="100" customFormat="1" ht="19.5" thickBot="1" x14ac:dyDescent="0.35">
      <c r="C108" s="216" t="s">
        <v>130</v>
      </c>
      <c r="D108" s="217" t="s">
        <v>131</v>
      </c>
      <c r="E108" s="218" t="s">
        <v>132</v>
      </c>
      <c r="F108" s="219" t="s">
        <v>97</v>
      </c>
      <c r="G108" s="106"/>
      <c r="H108" s="101"/>
    </row>
    <row r="109" spans="1:15" s="100" customFormat="1" x14ac:dyDescent="0.3">
      <c r="C109" s="220" t="s">
        <v>133</v>
      </c>
      <c r="D109" s="221">
        <v>45849</v>
      </c>
      <c r="E109" s="220" t="s">
        <v>134</v>
      </c>
      <c r="F109" s="222">
        <v>51279.024000000005</v>
      </c>
      <c r="G109" s="106"/>
      <c r="H109" s="101"/>
    </row>
    <row r="110" spans="1:15" s="100" customFormat="1" x14ac:dyDescent="0.3">
      <c r="C110" s="220" t="s">
        <v>135</v>
      </c>
      <c r="D110" s="221">
        <v>45859</v>
      </c>
      <c r="E110" s="220" t="s">
        <v>136</v>
      </c>
      <c r="F110" s="222">
        <v>22574.880000000001</v>
      </c>
      <c r="G110" s="106"/>
      <c r="H110" s="101"/>
    </row>
    <row r="111" spans="1:15" s="100" customFormat="1" x14ac:dyDescent="0.3">
      <c r="C111" s="220" t="s">
        <v>137</v>
      </c>
      <c r="D111" s="221">
        <v>45866</v>
      </c>
      <c r="E111" s="220" t="s">
        <v>138</v>
      </c>
      <c r="F111" s="222">
        <v>190216</v>
      </c>
      <c r="G111" s="106"/>
      <c r="H111" s="101"/>
    </row>
    <row r="112" spans="1:15" s="100" customFormat="1" x14ac:dyDescent="0.3">
      <c r="C112" s="220" t="s">
        <v>137</v>
      </c>
      <c r="D112" s="221">
        <v>45866</v>
      </c>
      <c r="E112" s="220" t="s">
        <v>139</v>
      </c>
      <c r="F112" s="222">
        <v>23895</v>
      </c>
      <c r="G112" s="106"/>
      <c r="H112" s="101"/>
    </row>
    <row r="113" spans="3:8" s="100" customFormat="1" x14ac:dyDescent="0.3">
      <c r="C113" s="220" t="s">
        <v>140</v>
      </c>
      <c r="D113" s="221">
        <v>45847</v>
      </c>
      <c r="E113" s="220" t="s">
        <v>141</v>
      </c>
      <c r="F113" s="222">
        <v>14750</v>
      </c>
      <c r="G113" s="106"/>
      <c r="H113" s="101"/>
    </row>
    <row r="114" spans="3:8" s="100" customFormat="1" x14ac:dyDescent="0.3">
      <c r="C114" s="220" t="s">
        <v>142</v>
      </c>
      <c r="D114" s="221">
        <v>45865</v>
      </c>
      <c r="E114" s="220" t="s">
        <v>143</v>
      </c>
      <c r="F114" s="222">
        <v>250250.01</v>
      </c>
      <c r="G114" s="106"/>
      <c r="H114" s="101"/>
    </row>
    <row r="115" spans="3:8" s="100" customFormat="1" x14ac:dyDescent="0.3">
      <c r="C115" s="220" t="s">
        <v>144</v>
      </c>
      <c r="D115" s="221">
        <v>45865</v>
      </c>
      <c r="E115" s="220" t="s">
        <v>145</v>
      </c>
      <c r="F115" s="222">
        <v>324492.34999999998</v>
      </c>
      <c r="G115" s="106"/>
      <c r="H115" s="101"/>
    </row>
    <row r="116" spans="3:8" s="100" customFormat="1" x14ac:dyDescent="0.3">
      <c r="C116" s="220" t="s">
        <v>146</v>
      </c>
      <c r="D116" s="221">
        <v>45865</v>
      </c>
      <c r="E116" s="220" t="s">
        <v>147</v>
      </c>
      <c r="F116" s="222">
        <v>16341</v>
      </c>
      <c r="G116" s="106"/>
      <c r="H116" s="101"/>
    </row>
    <row r="117" spans="3:8" s="100" customFormat="1" x14ac:dyDescent="0.3">
      <c r="C117" s="220" t="s">
        <v>148</v>
      </c>
      <c r="D117" s="221">
        <v>45866</v>
      </c>
      <c r="E117" s="220" t="s">
        <v>149</v>
      </c>
      <c r="F117" s="222">
        <v>236186.28659999999</v>
      </c>
      <c r="G117" s="106"/>
      <c r="H117" s="101"/>
    </row>
    <row r="118" spans="3:8" s="100" customFormat="1" x14ac:dyDescent="0.3">
      <c r="C118" s="220" t="s">
        <v>150</v>
      </c>
      <c r="D118" s="221">
        <v>45860</v>
      </c>
      <c r="E118" s="220" t="s">
        <v>151</v>
      </c>
      <c r="F118" s="222">
        <v>5310</v>
      </c>
      <c r="G118" s="106"/>
      <c r="H118" s="101"/>
    </row>
    <row r="119" spans="3:8" s="100" customFormat="1" x14ac:dyDescent="0.3">
      <c r="C119" s="220" t="s">
        <v>152</v>
      </c>
      <c r="D119" s="221">
        <v>45869</v>
      </c>
      <c r="E119" s="220" t="s">
        <v>153</v>
      </c>
      <c r="F119" s="222">
        <v>408592.18</v>
      </c>
      <c r="G119" s="106"/>
      <c r="H119" s="101"/>
    </row>
    <row r="120" spans="3:8" s="100" customFormat="1" x14ac:dyDescent="0.3">
      <c r="C120" s="220" t="s">
        <v>154</v>
      </c>
      <c r="D120" s="221">
        <v>45840</v>
      </c>
      <c r="E120" s="220" t="s">
        <v>155</v>
      </c>
      <c r="F120" s="222">
        <v>293500.00000000006</v>
      </c>
      <c r="G120" s="106"/>
      <c r="H120" s="101"/>
    </row>
    <row r="121" spans="3:8" s="100" customFormat="1" x14ac:dyDescent="0.3">
      <c r="C121" s="220" t="s">
        <v>156</v>
      </c>
      <c r="D121" s="221">
        <v>45867</v>
      </c>
      <c r="E121" s="220" t="s">
        <v>157</v>
      </c>
      <c r="F121" s="222">
        <v>32640</v>
      </c>
      <c r="G121" s="106"/>
      <c r="H121" s="101"/>
    </row>
    <row r="122" spans="3:8" s="100" customFormat="1" x14ac:dyDescent="0.3">
      <c r="C122" s="220" t="s">
        <v>158</v>
      </c>
      <c r="D122" s="221">
        <v>45852</v>
      </c>
      <c r="E122" s="220" t="s">
        <v>159</v>
      </c>
      <c r="F122" s="222">
        <v>19500</v>
      </c>
      <c r="G122" s="106"/>
      <c r="H122" s="101"/>
    </row>
    <row r="123" spans="3:8" s="100" customFormat="1" x14ac:dyDescent="0.3">
      <c r="C123" s="220" t="s">
        <v>160</v>
      </c>
      <c r="D123" s="221">
        <v>45863</v>
      </c>
      <c r="E123" s="220" t="s">
        <v>161</v>
      </c>
      <c r="F123" s="222">
        <v>156940</v>
      </c>
      <c r="G123" s="106"/>
      <c r="H123" s="101"/>
    </row>
    <row r="124" spans="3:8" s="100" customFormat="1" x14ac:dyDescent="0.3">
      <c r="C124" s="220" t="s">
        <v>162</v>
      </c>
      <c r="D124" s="221">
        <v>45861</v>
      </c>
      <c r="E124" s="220" t="s">
        <v>163</v>
      </c>
      <c r="F124" s="222">
        <v>4500</v>
      </c>
      <c r="G124" s="106"/>
      <c r="H124" s="101"/>
    </row>
    <row r="125" spans="3:8" s="100" customFormat="1" x14ac:dyDescent="0.3">
      <c r="C125" s="220" t="s">
        <v>164</v>
      </c>
      <c r="D125" s="221">
        <v>45862</v>
      </c>
      <c r="E125" s="220" t="s">
        <v>165</v>
      </c>
      <c r="F125" s="222">
        <v>149999.9952</v>
      </c>
      <c r="G125" s="106"/>
      <c r="H125" s="101"/>
    </row>
    <row r="126" spans="3:8" s="100" customFormat="1" x14ac:dyDescent="0.3">
      <c r="C126" s="220" t="s">
        <v>164</v>
      </c>
      <c r="D126" s="221">
        <v>45862</v>
      </c>
      <c r="E126" s="220" t="s">
        <v>166</v>
      </c>
      <c r="F126" s="222">
        <v>149999.9952</v>
      </c>
      <c r="G126" s="106"/>
      <c r="H126" s="101"/>
    </row>
    <row r="127" spans="3:8" s="100" customFormat="1" x14ac:dyDescent="0.3">
      <c r="C127" s="220" t="s">
        <v>167</v>
      </c>
      <c r="D127" s="221">
        <v>45859</v>
      </c>
      <c r="E127" s="220" t="s">
        <v>168</v>
      </c>
      <c r="F127" s="222">
        <v>63366</v>
      </c>
      <c r="G127" s="106"/>
      <c r="H127" s="101"/>
    </row>
    <row r="128" spans="3:8" s="100" customFormat="1" x14ac:dyDescent="0.3">
      <c r="C128" s="220" t="s">
        <v>167</v>
      </c>
      <c r="D128" s="221">
        <v>45859</v>
      </c>
      <c r="E128" s="220" t="s">
        <v>169</v>
      </c>
      <c r="F128" s="222">
        <v>67850</v>
      </c>
      <c r="G128" s="106"/>
      <c r="H128" s="101"/>
    </row>
    <row r="129" spans="1:15" s="100" customFormat="1" x14ac:dyDescent="0.3">
      <c r="C129" s="220" t="s">
        <v>170</v>
      </c>
      <c r="D129" s="221">
        <v>45861</v>
      </c>
      <c r="E129" s="220" t="s">
        <v>171</v>
      </c>
      <c r="F129" s="222">
        <v>4080</v>
      </c>
      <c r="G129" s="106"/>
      <c r="H129" s="101"/>
    </row>
    <row r="130" spans="1:15" s="100" customFormat="1" x14ac:dyDescent="0.3">
      <c r="C130" s="220" t="s">
        <v>170</v>
      </c>
      <c r="D130" s="221">
        <v>45868</v>
      </c>
      <c r="E130" s="220" t="s">
        <v>172</v>
      </c>
      <c r="F130" s="222">
        <v>4560</v>
      </c>
      <c r="G130" s="106"/>
      <c r="H130" s="101"/>
    </row>
    <row r="131" spans="1:15" s="100" customFormat="1" x14ac:dyDescent="0.3">
      <c r="C131" s="220" t="s">
        <v>154</v>
      </c>
      <c r="D131" s="221">
        <v>45866</v>
      </c>
      <c r="E131" s="220" t="s">
        <v>173</v>
      </c>
      <c r="F131" s="222">
        <v>198949.9988</v>
      </c>
      <c r="G131" s="106"/>
      <c r="H131" s="101"/>
    </row>
    <row r="132" spans="1:15" s="100" customFormat="1" x14ac:dyDescent="0.3">
      <c r="C132" s="220" t="s">
        <v>174</v>
      </c>
      <c r="D132" s="221">
        <v>45852</v>
      </c>
      <c r="E132" s="220" t="s">
        <v>175</v>
      </c>
      <c r="F132" s="222">
        <v>2110247.1</v>
      </c>
      <c r="G132" s="106"/>
      <c r="H132" s="101"/>
    </row>
    <row r="133" spans="1:15" s="100" customFormat="1" x14ac:dyDescent="0.3">
      <c r="C133" s="220" t="s">
        <v>174</v>
      </c>
      <c r="D133" s="221">
        <v>45861</v>
      </c>
      <c r="E133" s="220" t="s">
        <v>176</v>
      </c>
      <c r="F133" s="222">
        <v>89029.430599999992</v>
      </c>
      <c r="G133" s="106"/>
      <c r="H133" s="101"/>
    </row>
    <row r="134" spans="1:15" s="100" customFormat="1" x14ac:dyDescent="0.3">
      <c r="C134" s="220" t="s">
        <v>177</v>
      </c>
      <c r="D134" s="221">
        <v>45868</v>
      </c>
      <c r="E134" s="220" t="s">
        <v>178</v>
      </c>
      <c r="F134" s="222">
        <v>153183.44639999999</v>
      </c>
      <c r="G134" s="106"/>
      <c r="H134" s="101"/>
    </row>
    <row r="135" spans="1:15" s="100" customFormat="1" x14ac:dyDescent="0.3">
      <c r="C135" s="220" t="s">
        <v>179</v>
      </c>
      <c r="D135" s="221">
        <v>45864</v>
      </c>
      <c r="E135" s="220" t="s">
        <v>180</v>
      </c>
      <c r="F135" s="222">
        <v>211770.47479999997</v>
      </c>
      <c r="G135" s="106"/>
      <c r="H135" s="101"/>
    </row>
    <row r="136" spans="1:15" s="100" customFormat="1" x14ac:dyDescent="0.3">
      <c r="C136" s="220" t="s">
        <v>179</v>
      </c>
      <c r="D136" s="221">
        <v>45862</v>
      </c>
      <c r="E136" s="220" t="s">
        <v>181</v>
      </c>
      <c r="F136" s="222">
        <v>47716.710200000001</v>
      </c>
      <c r="G136" s="106"/>
      <c r="H136" s="101"/>
    </row>
    <row r="137" spans="1:15" s="100" customFormat="1" x14ac:dyDescent="0.3">
      <c r="C137" s="220" t="s">
        <v>182</v>
      </c>
      <c r="D137" s="221">
        <v>45859</v>
      </c>
      <c r="E137" s="220" t="s">
        <v>183</v>
      </c>
      <c r="F137" s="222">
        <v>74999.997600000002</v>
      </c>
      <c r="G137" s="106"/>
      <c r="H137" s="101"/>
    </row>
    <row r="138" spans="1:15" s="100" customFormat="1" ht="21" thickBot="1" x14ac:dyDescent="0.35">
      <c r="B138" s="223"/>
      <c r="C138" s="224" t="s">
        <v>62</v>
      </c>
      <c r="D138" s="224"/>
      <c r="E138" s="224"/>
      <c r="F138" s="225">
        <f>SUM(F109:F137)</f>
        <v>5376719.8794</v>
      </c>
      <c r="G138" s="106"/>
      <c r="H138" s="101"/>
    </row>
    <row r="139" spans="1:15" ht="19.5" thickTop="1" x14ac:dyDescent="0.3">
      <c r="C139" s="185"/>
      <c r="G139" s="75"/>
      <c r="H139" s="172"/>
    </row>
    <row r="140" spans="1:15" s="100" customFormat="1" x14ac:dyDescent="0.3">
      <c r="A140" s="7"/>
      <c r="B140" s="125" t="s">
        <v>184</v>
      </c>
      <c r="C140" s="125"/>
      <c r="D140" s="125"/>
      <c r="E140" s="125"/>
      <c r="F140" s="125"/>
      <c r="G140" s="125"/>
      <c r="H140" s="125"/>
      <c r="I140" s="7"/>
      <c r="J140" s="7"/>
      <c r="K140" s="7"/>
      <c r="L140" s="7"/>
      <c r="M140" s="7"/>
      <c r="N140" s="7"/>
      <c r="O140" s="7"/>
    </row>
    <row r="141" spans="1:15" s="100" customFormat="1" ht="20.25" x14ac:dyDescent="0.3">
      <c r="A141" s="7"/>
      <c r="B141" s="7"/>
      <c r="C141" s="226" t="s">
        <v>185</v>
      </c>
      <c r="D141" s="226"/>
      <c r="E141" s="226"/>
      <c r="F141" s="226"/>
      <c r="G141" s="226"/>
      <c r="H141" s="226"/>
      <c r="I141" s="7"/>
      <c r="J141" s="7"/>
      <c r="K141" s="7"/>
      <c r="L141" s="7"/>
      <c r="M141" s="7"/>
      <c r="N141" s="7"/>
      <c r="O141" s="7"/>
    </row>
    <row r="142" spans="1:15" s="100" customFormat="1" x14ac:dyDescent="0.3">
      <c r="A142" s="7"/>
      <c r="B142" s="7"/>
      <c r="C142" s="7"/>
      <c r="D142" s="75"/>
      <c r="E142" s="7"/>
      <c r="F142" s="75"/>
      <c r="G142" s="75"/>
      <c r="H142" s="75"/>
      <c r="I142" s="7"/>
      <c r="J142" s="7"/>
      <c r="K142" s="7"/>
      <c r="L142" s="7"/>
      <c r="M142" s="7"/>
      <c r="N142" s="7"/>
      <c r="O142" s="7"/>
    </row>
    <row r="143" spans="1:15" s="100" customFormat="1" ht="20.25" x14ac:dyDescent="0.3">
      <c r="A143" s="7"/>
      <c r="B143" s="7"/>
      <c r="C143" s="102" t="s">
        <v>42</v>
      </c>
      <c r="D143" s="227">
        <v>45839</v>
      </c>
      <c r="E143" s="104"/>
      <c r="F143" s="106"/>
      <c r="G143" s="104"/>
      <c r="H143" s="75"/>
      <c r="I143" s="7"/>
      <c r="J143" s="7"/>
      <c r="K143" s="7"/>
      <c r="L143" s="7"/>
      <c r="M143" s="7"/>
      <c r="N143" s="7"/>
      <c r="O143" s="7"/>
    </row>
    <row r="144" spans="1:15" s="100" customFormat="1" ht="20.25" customHeight="1" x14ac:dyDescent="0.3">
      <c r="A144" s="7"/>
      <c r="B144" s="7"/>
      <c r="C144" s="228" t="s">
        <v>186</v>
      </c>
      <c r="D144" s="108">
        <v>0</v>
      </c>
      <c r="E144" s="31"/>
      <c r="F144" s="40"/>
      <c r="G144" s="31"/>
      <c r="H144" s="75"/>
      <c r="I144" s="7"/>
      <c r="J144" s="7"/>
      <c r="K144" s="7"/>
      <c r="L144" s="7"/>
      <c r="M144" s="7"/>
      <c r="N144" s="7"/>
      <c r="O144" s="7"/>
    </row>
    <row r="145" spans="1:15" s="100" customFormat="1" ht="20.25" customHeight="1" x14ac:dyDescent="0.3">
      <c r="A145" s="7"/>
      <c r="B145" s="7"/>
      <c r="C145" s="228" t="s">
        <v>187</v>
      </c>
      <c r="D145" s="108">
        <v>6135063.8600000003</v>
      </c>
      <c r="E145" s="31"/>
      <c r="F145" s="40"/>
      <c r="G145" s="31"/>
      <c r="H145" s="75"/>
      <c r="I145" s="7"/>
      <c r="J145" s="7"/>
      <c r="K145" s="7"/>
      <c r="L145" s="7"/>
      <c r="M145" s="7"/>
      <c r="N145" s="7"/>
      <c r="O145" s="7"/>
    </row>
    <row r="146" spans="1:15" s="100" customFormat="1" ht="20.25" customHeight="1" x14ac:dyDescent="0.3">
      <c r="A146" s="7"/>
      <c r="B146" s="7"/>
      <c r="C146" s="228" t="s">
        <v>188</v>
      </c>
      <c r="D146" s="108">
        <v>330523.96000000002</v>
      </c>
      <c r="E146" s="31"/>
      <c r="F146" s="40"/>
      <c r="G146" s="31"/>
      <c r="H146" s="75"/>
      <c r="I146" s="7"/>
      <c r="J146" s="7"/>
      <c r="K146" s="7"/>
      <c r="L146" s="7"/>
      <c r="M146" s="7"/>
      <c r="N146" s="7"/>
      <c r="O146" s="7"/>
    </row>
    <row r="147" spans="1:15" s="100" customFormat="1" ht="20.25" x14ac:dyDescent="0.3">
      <c r="A147" s="7"/>
      <c r="B147" s="7"/>
      <c r="C147" s="100" t="s">
        <v>189</v>
      </c>
      <c r="D147" s="108">
        <v>152054.92000000001</v>
      </c>
      <c r="E147" s="31"/>
      <c r="F147" s="31"/>
      <c r="G147" s="31"/>
      <c r="H147" s="75"/>
      <c r="I147" s="7"/>
      <c r="J147" s="7"/>
      <c r="K147" s="7"/>
      <c r="L147" s="7"/>
      <c r="M147" s="7"/>
      <c r="N147" s="7"/>
      <c r="O147" s="7"/>
    </row>
    <row r="148" spans="1:15" s="100" customFormat="1" ht="20.25" x14ac:dyDescent="0.3">
      <c r="C148" s="100" t="s">
        <v>190</v>
      </c>
      <c r="D148" s="108">
        <v>164563.4</v>
      </c>
      <c r="E148" s="229" t="s">
        <v>191</v>
      </c>
      <c r="F148" s="229"/>
      <c r="G148" s="229"/>
      <c r="H148" s="101"/>
    </row>
    <row r="149" spans="1:15" s="100" customFormat="1" ht="20.25" x14ac:dyDescent="0.3">
      <c r="C149" s="100" t="s">
        <v>192</v>
      </c>
      <c r="D149" s="230">
        <v>16456.34</v>
      </c>
      <c r="E149" s="229" t="s">
        <v>191</v>
      </c>
      <c r="F149" s="229"/>
      <c r="G149" s="229"/>
      <c r="H149" s="101"/>
    </row>
    <row r="150" spans="1:15" s="100" customFormat="1" ht="21" thickBot="1" x14ac:dyDescent="0.35">
      <c r="A150" s="7"/>
      <c r="B150" s="7"/>
      <c r="C150" s="133" t="s">
        <v>62</v>
      </c>
      <c r="D150" s="225">
        <f>SUM(D144:D149)</f>
        <v>6798662.4800000004</v>
      </c>
      <c r="E150" s="112"/>
      <c r="F150" s="112"/>
      <c r="G150" s="112"/>
      <c r="H150" s="75"/>
      <c r="I150" s="7"/>
      <c r="J150" s="7"/>
      <c r="K150" s="7"/>
      <c r="L150" s="7"/>
      <c r="M150" s="7"/>
      <c r="N150" s="7"/>
      <c r="O150" s="7"/>
    </row>
    <row r="151" spans="1:15" ht="19.5" thickTop="1" x14ac:dyDescent="0.3">
      <c r="C151" s="185"/>
      <c r="G151" s="75"/>
      <c r="H151" s="172"/>
    </row>
    <row r="152" spans="1:15" x14ac:dyDescent="0.3">
      <c r="C152" s="185"/>
      <c r="G152" s="75"/>
      <c r="H152" s="172"/>
    </row>
    <row r="153" spans="1:15" x14ac:dyDescent="0.3">
      <c r="B153" s="125" t="s">
        <v>193</v>
      </c>
      <c r="C153" s="125"/>
      <c r="D153" s="125"/>
      <c r="E153" s="231"/>
      <c r="F153" s="231"/>
      <c r="G153" s="231"/>
      <c r="H153" s="231"/>
    </row>
    <row r="154" spans="1:15" x14ac:dyDescent="0.3">
      <c r="B154" s="179" t="s">
        <v>103</v>
      </c>
      <c r="C154" s="180" t="s">
        <v>42</v>
      </c>
      <c r="D154" s="181">
        <v>2025</v>
      </c>
    </row>
    <row r="155" spans="1:15" x14ac:dyDescent="0.3">
      <c r="D155" s="34"/>
    </row>
    <row r="156" spans="1:15" ht="56.25" x14ac:dyDescent="0.3">
      <c r="C156" s="232" t="s">
        <v>194</v>
      </c>
      <c r="D156" s="119"/>
    </row>
    <row r="157" spans="1:15" x14ac:dyDescent="0.3">
      <c r="B157" s="194">
        <v>45611</v>
      </c>
      <c r="C157" s="7" t="s">
        <v>195</v>
      </c>
      <c r="D157" s="119">
        <v>3199493.02</v>
      </c>
    </row>
    <row r="158" spans="1:15" x14ac:dyDescent="0.3">
      <c r="B158" s="194">
        <v>45638</v>
      </c>
      <c r="C158" s="7" t="s">
        <v>196</v>
      </c>
      <c r="D158" s="119">
        <v>1264150.3899999999</v>
      </c>
    </row>
    <row r="159" spans="1:15" s="100" customFormat="1" x14ac:dyDescent="0.3">
      <c r="A159" s="7"/>
      <c r="B159" s="194">
        <v>45691</v>
      </c>
      <c r="C159" s="7" t="s">
        <v>197</v>
      </c>
      <c r="D159" s="119">
        <v>306868.90000000002</v>
      </c>
      <c r="E159" s="128"/>
      <c r="F159" s="128"/>
      <c r="G159" s="128"/>
      <c r="H159" s="101"/>
      <c r="I159" s="7"/>
      <c r="J159" s="7"/>
      <c r="K159" s="7"/>
      <c r="L159" s="7"/>
      <c r="M159" s="7"/>
      <c r="N159" s="7"/>
      <c r="O159" s="7"/>
    </row>
    <row r="160" spans="1:15" s="100" customFormat="1" x14ac:dyDescent="0.3">
      <c r="A160" s="7"/>
      <c r="B160" s="194">
        <v>45712</v>
      </c>
      <c r="C160" s="7" t="s">
        <v>198</v>
      </c>
      <c r="D160" s="119">
        <v>473367.29</v>
      </c>
      <c r="E160" s="7"/>
      <c r="F160" s="7"/>
      <c r="G160" s="7"/>
      <c r="H160" s="75"/>
      <c r="I160" s="7"/>
      <c r="J160" s="7"/>
      <c r="K160" s="7"/>
      <c r="L160" s="7"/>
      <c r="M160" s="7"/>
      <c r="N160" s="7"/>
      <c r="O160" s="7"/>
    </row>
    <row r="161" spans="1:15" s="100" customFormat="1" x14ac:dyDescent="0.3">
      <c r="A161" s="7"/>
      <c r="B161" s="194">
        <v>45737</v>
      </c>
      <c r="C161" s="7" t="s">
        <v>199</v>
      </c>
      <c r="D161" s="119">
        <v>1360400.31</v>
      </c>
      <c r="E161" s="7"/>
      <c r="F161" s="7"/>
      <c r="G161" s="7"/>
      <c r="H161" s="75"/>
      <c r="I161" s="7"/>
      <c r="J161" s="7"/>
      <c r="K161" s="7"/>
      <c r="L161" s="7"/>
      <c r="M161" s="7"/>
      <c r="N161" s="7"/>
      <c r="O161" s="7"/>
    </row>
    <row r="162" spans="1:15" s="100" customFormat="1" x14ac:dyDescent="0.3">
      <c r="A162" s="7"/>
      <c r="B162" s="194">
        <v>45756</v>
      </c>
      <c r="C162" s="7" t="s">
        <v>200</v>
      </c>
      <c r="D162" s="119">
        <v>1373444.09</v>
      </c>
      <c r="E162" s="7"/>
      <c r="F162" s="7"/>
      <c r="G162" s="7"/>
      <c r="H162" s="75"/>
      <c r="I162" s="7"/>
      <c r="J162" s="7"/>
      <c r="K162" s="7"/>
      <c r="L162" s="7"/>
      <c r="M162" s="7"/>
      <c r="N162" s="7"/>
      <c r="O162" s="7"/>
    </row>
    <row r="163" spans="1:15" s="100" customFormat="1" x14ac:dyDescent="0.3">
      <c r="A163" s="7"/>
      <c r="B163" s="194">
        <v>45791</v>
      </c>
      <c r="C163" s="7" t="s">
        <v>201</v>
      </c>
      <c r="D163" s="119">
        <v>1162104.27</v>
      </c>
      <c r="E163" s="7"/>
      <c r="F163" s="7"/>
      <c r="G163" s="7"/>
      <c r="H163" s="75"/>
      <c r="I163" s="7"/>
      <c r="J163" s="7"/>
      <c r="K163" s="7"/>
      <c r="L163" s="7"/>
      <c r="M163" s="7"/>
      <c r="N163" s="7"/>
      <c r="O163" s="7"/>
    </row>
    <row r="164" spans="1:15" s="100" customFormat="1" x14ac:dyDescent="0.3">
      <c r="A164" s="7"/>
      <c r="B164" s="194">
        <v>45821</v>
      </c>
      <c r="C164" s="7" t="s">
        <v>121</v>
      </c>
      <c r="D164" s="119">
        <v>1984496.6274999999</v>
      </c>
      <c r="E164" s="7"/>
      <c r="F164" s="7"/>
      <c r="G164" s="7"/>
      <c r="H164" s="75"/>
      <c r="I164" s="7"/>
      <c r="J164" s="7"/>
      <c r="K164" s="7"/>
      <c r="L164" s="7"/>
      <c r="M164" s="7"/>
      <c r="N164" s="7"/>
      <c r="O164" s="7"/>
    </row>
    <row r="165" spans="1:15" s="100" customFormat="1" x14ac:dyDescent="0.3">
      <c r="A165" s="7"/>
      <c r="B165" s="194">
        <v>45851</v>
      </c>
      <c r="C165" s="7" t="s">
        <v>122</v>
      </c>
      <c r="D165" s="119">
        <v>1228277.4314999999</v>
      </c>
      <c r="E165" s="7"/>
      <c r="F165" s="7"/>
      <c r="G165" s="7"/>
      <c r="H165" s="75"/>
      <c r="I165" s="7"/>
      <c r="J165" s="7"/>
      <c r="K165" s="7"/>
      <c r="L165" s="7"/>
      <c r="M165" s="7"/>
      <c r="N165" s="7"/>
      <c r="O165" s="7"/>
    </row>
    <row r="166" spans="1:15" s="100" customFormat="1" ht="21" thickBot="1" x14ac:dyDescent="0.35">
      <c r="A166" s="7"/>
      <c r="B166" s="153"/>
      <c r="C166" s="203" t="s">
        <v>127</v>
      </c>
      <c r="D166" s="111">
        <f>SUM(D157:D165)</f>
        <v>12352602.329</v>
      </c>
      <c r="E166" s="121"/>
      <c r="F166" s="7"/>
      <c r="G166" s="7"/>
      <c r="H166" s="75"/>
      <c r="I166" s="7"/>
      <c r="J166" s="7"/>
      <c r="K166" s="7"/>
      <c r="L166" s="7"/>
      <c r="M166" s="7"/>
      <c r="N166" s="7"/>
      <c r="O166" s="7"/>
    </row>
    <row r="167" spans="1:15" ht="19.5" thickTop="1" x14ac:dyDescent="0.3">
      <c r="C167" s="185"/>
      <c r="G167" s="75"/>
      <c r="H167" s="172"/>
    </row>
    <row r="168" spans="1:15" s="100" customFormat="1" x14ac:dyDescent="0.3">
      <c r="A168" s="7"/>
      <c r="B168" s="125" t="s">
        <v>202</v>
      </c>
      <c r="C168" s="125"/>
      <c r="D168" s="125"/>
      <c r="E168" s="125"/>
      <c r="F168" s="125"/>
      <c r="G168" s="125"/>
      <c r="H168" s="125"/>
      <c r="I168" s="7"/>
      <c r="J168" s="7"/>
      <c r="K168" s="7"/>
      <c r="L168" s="7"/>
      <c r="M168" s="7"/>
      <c r="N168" s="7"/>
      <c r="O168" s="7"/>
    </row>
    <row r="169" spans="1:15" s="100" customFormat="1" ht="40.5" x14ac:dyDescent="0.3">
      <c r="A169" s="7"/>
      <c r="B169" s="7"/>
      <c r="C169" s="226" t="s">
        <v>203</v>
      </c>
      <c r="D169" s="226"/>
      <c r="E169" s="226"/>
      <c r="F169" s="226"/>
      <c r="G169" s="226"/>
      <c r="H169" s="226"/>
      <c r="I169" s="7"/>
      <c r="J169" s="7"/>
      <c r="K169" s="7"/>
      <c r="L169" s="7"/>
      <c r="M169" s="7"/>
      <c r="N169" s="7"/>
      <c r="O169" s="7"/>
    </row>
    <row r="170" spans="1:15" s="100" customFormat="1" x14ac:dyDescent="0.3">
      <c r="A170" s="7"/>
      <c r="B170" s="7"/>
      <c r="C170" s="7"/>
      <c r="D170" s="75"/>
      <c r="E170" s="7"/>
      <c r="F170" s="75"/>
      <c r="G170" s="75"/>
      <c r="H170" s="75"/>
      <c r="I170" s="7"/>
      <c r="J170" s="7"/>
      <c r="K170" s="7"/>
      <c r="L170" s="7"/>
      <c r="M170" s="7"/>
      <c r="N170" s="7"/>
      <c r="O170" s="7"/>
    </row>
    <row r="171" spans="1:15" s="100" customFormat="1" ht="20.25" x14ac:dyDescent="0.3">
      <c r="A171" s="7"/>
      <c r="B171" s="7"/>
      <c r="C171" s="102" t="s">
        <v>42</v>
      </c>
      <c r="D171" s="227">
        <v>45839</v>
      </c>
      <c r="E171" s="104"/>
      <c r="F171" s="106"/>
      <c r="G171" s="104"/>
      <c r="H171" s="75"/>
      <c r="I171" s="7"/>
      <c r="J171" s="7"/>
      <c r="K171" s="7"/>
      <c r="L171" s="7"/>
      <c r="M171" s="7"/>
      <c r="N171" s="7"/>
      <c r="O171" s="7"/>
    </row>
    <row r="172" spans="1:15" s="100" customFormat="1" ht="20.25" customHeight="1" x14ac:dyDescent="0.3">
      <c r="A172" s="7"/>
      <c r="B172" s="7"/>
      <c r="C172" s="228" t="s">
        <v>25</v>
      </c>
      <c r="D172" s="108">
        <f>+'[1]Estado de Situación'!C40</f>
        <v>731349103.48000002</v>
      </c>
      <c r="E172" s="31"/>
      <c r="F172" s="40"/>
      <c r="G172" s="31"/>
      <c r="H172" s="75"/>
      <c r="I172" s="7"/>
      <c r="J172" s="7"/>
      <c r="K172" s="7"/>
      <c r="L172" s="7"/>
      <c r="M172" s="7"/>
      <c r="N172" s="7"/>
      <c r="O172" s="7"/>
    </row>
    <row r="173" spans="1:15" s="100" customFormat="1" ht="20.25" x14ac:dyDescent="0.3">
      <c r="A173" s="7"/>
      <c r="B173" s="7"/>
      <c r="C173" s="228" t="s">
        <v>204</v>
      </c>
      <c r="D173" s="108">
        <f>+'[1]Est. de Rendimiento Fin'!D30+'[1]Estado de Situación'!C41</f>
        <v>276862595.15828782</v>
      </c>
      <c r="E173" s="31"/>
      <c r="F173" s="31"/>
      <c r="G173" s="31"/>
      <c r="H173" s="75"/>
      <c r="I173" s="7"/>
      <c r="J173" s="7"/>
      <c r="K173" s="7"/>
      <c r="L173" s="7"/>
      <c r="M173" s="7"/>
      <c r="N173" s="7"/>
      <c r="O173" s="7"/>
    </row>
    <row r="174" spans="1:15" s="100" customFormat="1" ht="21" thickBot="1" x14ac:dyDescent="0.35">
      <c r="A174" s="7"/>
      <c r="B174" s="7"/>
      <c r="C174" s="133" t="s">
        <v>62</v>
      </c>
      <c r="D174" s="111">
        <f>SUM(D172:D173)</f>
        <v>1008211698.6382878</v>
      </c>
      <c r="E174" s="112"/>
      <c r="F174" s="112"/>
      <c r="G174" s="112"/>
      <c r="H174" s="75"/>
      <c r="I174" s="7"/>
      <c r="J174" s="7"/>
      <c r="K174" s="7"/>
      <c r="L174" s="7"/>
      <c r="M174" s="7"/>
      <c r="N174" s="7"/>
      <c r="O174" s="7"/>
    </row>
    <row r="175" spans="1:15" s="100" customFormat="1" ht="19.5" thickTop="1" x14ac:dyDescent="0.3">
      <c r="A175" s="7"/>
      <c r="B175" s="7"/>
      <c r="C175" s="7"/>
      <c r="D175" s="31"/>
      <c r="E175" s="233"/>
      <c r="F175" s="233"/>
      <c r="G175" s="233"/>
      <c r="H175" s="75"/>
      <c r="I175" s="7"/>
      <c r="J175" s="7"/>
      <c r="K175" s="7"/>
      <c r="L175" s="7"/>
      <c r="M175" s="7"/>
      <c r="N175" s="7"/>
      <c r="O175" s="7"/>
    </row>
    <row r="176" spans="1:15" s="100" customFormat="1" x14ac:dyDescent="0.3">
      <c r="D176" s="101"/>
    </row>
    <row r="177" spans="4:8" s="100" customFormat="1" x14ac:dyDescent="0.3">
      <c r="D177" s="101"/>
    </row>
    <row r="178" spans="4:8" s="100" customFormat="1" x14ac:dyDescent="0.3">
      <c r="D178" s="101"/>
      <c r="E178" s="128"/>
      <c r="H178" s="101"/>
    </row>
    <row r="179" spans="4:8" s="100" customFormat="1" x14ac:dyDescent="0.3">
      <c r="D179" s="101"/>
      <c r="H179" s="101"/>
    </row>
  </sheetData>
  <mergeCells count="2">
    <mergeCell ref="C138:E138"/>
    <mergeCell ref="B1:H1"/>
  </mergeCells>
  <pageMargins left="0.7" right="0.7" top="0.75" bottom="0.75" header="0.3" footer="0.3"/>
  <pageSetup scale="32" fitToHeight="0" orientation="portrait" r:id="rId1"/>
  <rowBreaks count="1" manualBreakCount="1">
    <brk id="10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Notas 7-21</vt:lpstr>
      <vt:lpstr>'Estado de Situación'!Área_de_impresión</vt:lpstr>
      <vt:lpstr>'Notas 7-21'!Área_de_impresión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cp:lastPrinted>2025-08-08T17:12:51Z</cp:lastPrinted>
  <dcterms:created xsi:type="dcterms:W3CDTF">2025-08-08T17:05:39Z</dcterms:created>
  <dcterms:modified xsi:type="dcterms:W3CDTF">2025-08-08T17:18:51Z</dcterms:modified>
</cp:coreProperties>
</file>